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163gc-my.sharepoint.com/personal/todd_hutchins_ssc-spc_gc_ca/Documents/D. STAFF AUGMENTATION/Planning/Contract Drafting/Work in Progress/"/>
    </mc:Choice>
  </mc:AlternateContent>
  <xr:revisionPtr revIDLastSave="0" documentId="8_{1E7AD302-FE67-4806-A834-9203F8B6BF5A}" xr6:coauthVersionLast="47" xr6:coauthVersionMax="47" xr10:uidLastSave="{00000000-0000-0000-0000-000000000000}"/>
  <bookViews>
    <workbookView xWindow="40920" yWindow="1530" windowWidth="57840" windowHeight="23520" xr2:uid="{E9D23D4E-C32B-4159-8B03-E71AE34027A9}"/>
  </bookViews>
  <sheets>
    <sheet name="INSTRUCTIONS" sheetId="2" r:id="rId1"/>
    <sheet name="PART A - RESOURCE BASE CHARGES" sheetId="3" r:id="rId2"/>
    <sheet name="PART B - FACILITY BASE CHARGES" sheetId="6" r:id="rId3"/>
    <sheet name="PART C - TRANSITION CHARGES" sheetId="1" r:id="rId4"/>
    <sheet name="PART - D TOTAL COST OF PROPOSAL" sheetId="5" r:id="rId5"/>
    <sheet name=" METHOD 1 - EXAMPLE" sheetId="8" r:id="rId6"/>
    <sheet name=" METHOD 2 - EXAMPLE" sheetId="7"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79" i="8" l="1"/>
  <c r="L175" i="8"/>
  <c r="L171" i="8"/>
  <c r="L167" i="8"/>
  <c r="L163" i="8"/>
  <c r="L159" i="8"/>
  <c r="L155" i="8"/>
  <c r="L151" i="8"/>
  <c r="L144" i="8"/>
  <c r="L142" i="8"/>
  <c r="L141" i="8"/>
  <c r="L140" i="8"/>
  <c r="L136" i="8"/>
  <c r="L134" i="8"/>
  <c r="L133" i="8"/>
  <c r="L132" i="8"/>
  <c r="L128" i="8"/>
  <c r="L126" i="8"/>
  <c r="L125" i="8"/>
  <c r="L124" i="8"/>
  <c r="L120" i="8"/>
  <c r="L118" i="8"/>
  <c r="L117" i="8"/>
  <c r="L116" i="8"/>
  <c r="L107" i="8"/>
  <c r="L99" i="8"/>
  <c r="L91" i="8"/>
  <c r="L83" i="8"/>
  <c r="L77" i="8"/>
  <c r="L76" i="8"/>
  <c r="L70" i="8"/>
  <c r="L69" i="8"/>
  <c r="L68" i="8"/>
  <c r="L62" i="8"/>
  <c r="L61" i="8"/>
  <c r="L60" i="8"/>
  <c r="L54" i="8"/>
  <c r="L53" i="8"/>
  <c r="L52" i="8"/>
  <c r="L46" i="8"/>
  <c r="L45" i="8"/>
  <c r="L44" i="8"/>
  <c r="O187" i="8"/>
  <c r="N187" i="8"/>
  <c r="L182" i="8"/>
  <c r="K182" i="8"/>
  <c r="L181" i="8"/>
  <c r="K181" i="8"/>
  <c r="L180" i="8"/>
  <c r="K180" i="8"/>
  <c r="K179" i="8"/>
  <c r="L178" i="8"/>
  <c r="K178" i="8"/>
  <c r="L177" i="8"/>
  <c r="K177" i="8"/>
  <c r="L176" i="8"/>
  <c r="K176" i="8"/>
  <c r="K175" i="8"/>
  <c r="L174" i="8"/>
  <c r="K174" i="8"/>
  <c r="L173" i="8"/>
  <c r="K173" i="8"/>
  <c r="L172" i="8"/>
  <c r="K172" i="8"/>
  <c r="K171" i="8"/>
  <c r="L170" i="8"/>
  <c r="K170" i="8"/>
  <c r="L169" i="8"/>
  <c r="K169" i="8"/>
  <c r="L168" i="8"/>
  <c r="K168" i="8"/>
  <c r="K167" i="8"/>
  <c r="L166" i="8"/>
  <c r="K166" i="8"/>
  <c r="L165" i="8"/>
  <c r="K165" i="8"/>
  <c r="L164" i="8"/>
  <c r="K164" i="8"/>
  <c r="K163" i="8"/>
  <c r="L162" i="8"/>
  <c r="K162" i="8"/>
  <c r="L161" i="8"/>
  <c r="K161" i="8"/>
  <c r="L160" i="8"/>
  <c r="K160" i="8"/>
  <c r="K159" i="8"/>
  <c r="L158" i="8"/>
  <c r="K158" i="8"/>
  <c r="L157" i="8"/>
  <c r="K157" i="8"/>
  <c r="L156" i="8"/>
  <c r="K156" i="8"/>
  <c r="K155" i="8"/>
  <c r="L154" i="8"/>
  <c r="K154" i="8"/>
  <c r="L153" i="8"/>
  <c r="K153" i="8"/>
  <c r="L152" i="8"/>
  <c r="K152" i="8"/>
  <c r="K151" i="8"/>
  <c r="L150" i="8"/>
  <c r="K150" i="8"/>
  <c r="L149" i="8"/>
  <c r="K149" i="8"/>
  <c r="L148" i="8"/>
  <c r="K148" i="8"/>
  <c r="L147" i="8"/>
  <c r="K147" i="8"/>
  <c r="L146" i="8"/>
  <c r="K146" i="8"/>
  <c r="L145" i="8"/>
  <c r="K145" i="8"/>
  <c r="K144" i="8"/>
  <c r="L143" i="8"/>
  <c r="K143" i="8"/>
  <c r="K142" i="8"/>
  <c r="K141" i="8"/>
  <c r="K140" i="8"/>
  <c r="L139" i="8"/>
  <c r="K139" i="8"/>
  <c r="L138" i="8"/>
  <c r="K138" i="8"/>
  <c r="L137" i="8"/>
  <c r="K137" i="8"/>
  <c r="K136" i="8"/>
  <c r="L135" i="8"/>
  <c r="K135" i="8"/>
  <c r="K134" i="8"/>
  <c r="K133" i="8"/>
  <c r="K132" i="8"/>
  <c r="L131" i="8"/>
  <c r="K131" i="8"/>
  <c r="L130" i="8"/>
  <c r="K130" i="8"/>
  <c r="L129" i="8"/>
  <c r="K129" i="8"/>
  <c r="K128" i="8"/>
  <c r="L127" i="8"/>
  <c r="K127" i="8"/>
  <c r="K126" i="8"/>
  <c r="K125" i="8"/>
  <c r="K124" i="8"/>
  <c r="L123" i="8"/>
  <c r="K123" i="8"/>
  <c r="L122" i="8"/>
  <c r="K122" i="8"/>
  <c r="L121" i="8"/>
  <c r="K121" i="8"/>
  <c r="K120" i="8"/>
  <c r="L119" i="8"/>
  <c r="K119" i="8"/>
  <c r="K118" i="8"/>
  <c r="K117" i="8"/>
  <c r="K116" i="8"/>
  <c r="L115" i="8"/>
  <c r="K115" i="8"/>
  <c r="L114" i="8"/>
  <c r="K114" i="8"/>
  <c r="L113" i="8"/>
  <c r="K113" i="8"/>
  <c r="L112" i="8"/>
  <c r="K112" i="8"/>
  <c r="L111" i="8"/>
  <c r="K111" i="8"/>
  <c r="L110" i="8"/>
  <c r="K110" i="8"/>
  <c r="L109" i="8"/>
  <c r="K109" i="8"/>
  <c r="L108" i="8"/>
  <c r="K108" i="8"/>
  <c r="K107" i="8"/>
  <c r="L106" i="8"/>
  <c r="K106" i="8"/>
  <c r="L105" i="8"/>
  <c r="K105" i="8"/>
  <c r="L104" i="8"/>
  <c r="K104" i="8"/>
  <c r="L103" i="8"/>
  <c r="K103" i="8"/>
  <c r="L102" i="8"/>
  <c r="K102" i="8"/>
  <c r="L101" i="8"/>
  <c r="K101" i="8"/>
  <c r="L100" i="8"/>
  <c r="K100" i="8"/>
  <c r="K99" i="8"/>
  <c r="L98" i="8"/>
  <c r="K98" i="8"/>
  <c r="L97" i="8"/>
  <c r="K97" i="8"/>
  <c r="L96" i="8"/>
  <c r="K96" i="8"/>
  <c r="L95" i="8"/>
  <c r="K95" i="8"/>
  <c r="L94" i="8"/>
  <c r="K94" i="8"/>
  <c r="L93" i="8"/>
  <c r="K93" i="8"/>
  <c r="L92" i="8"/>
  <c r="K92" i="8"/>
  <c r="K91" i="8"/>
  <c r="L90" i="8"/>
  <c r="K90" i="8"/>
  <c r="L89" i="8"/>
  <c r="K89" i="8"/>
  <c r="L88" i="8"/>
  <c r="K88" i="8"/>
  <c r="L87" i="8"/>
  <c r="K87" i="8"/>
  <c r="L86" i="8"/>
  <c r="K86" i="8"/>
  <c r="L85" i="8"/>
  <c r="K85" i="8"/>
  <c r="L84" i="8"/>
  <c r="K84" i="8"/>
  <c r="K83" i="8"/>
  <c r="L82" i="8"/>
  <c r="K82" i="8"/>
  <c r="L81" i="8"/>
  <c r="K81" i="8"/>
  <c r="L80" i="8"/>
  <c r="K80" i="8"/>
  <c r="L79" i="8"/>
  <c r="K79" i="8"/>
  <c r="L78" i="8"/>
  <c r="K78" i="8"/>
  <c r="K77" i="8"/>
  <c r="K76" i="8"/>
  <c r="L75" i="8"/>
  <c r="K75" i="8"/>
  <c r="L74" i="8"/>
  <c r="K74" i="8"/>
  <c r="L73" i="8"/>
  <c r="K73" i="8"/>
  <c r="L72" i="8"/>
  <c r="K72" i="8"/>
  <c r="L71" i="8"/>
  <c r="K71" i="8"/>
  <c r="K70" i="8"/>
  <c r="K69" i="8"/>
  <c r="K68" i="8"/>
  <c r="L67" i="8"/>
  <c r="K67" i="8"/>
  <c r="L66" i="8"/>
  <c r="K66" i="8"/>
  <c r="L65" i="8"/>
  <c r="K65" i="8"/>
  <c r="L64" i="8"/>
  <c r="K64" i="8"/>
  <c r="L63" i="8"/>
  <c r="K63" i="8"/>
  <c r="K62" i="8"/>
  <c r="K61" i="8"/>
  <c r="K60" i="8"/>
  <c r="L59" i="8"/>
  <c r="K59" i="8"/>
  <c r="L58" i="8"/>
  <c r="K58" i="8"/>
  <c r="L57" i="8"/>
  <c r="K57" i="8"/>
  <c r="L56" i="8"/>
  <c r="K56" i="8"/>
  <c r="L55" i="8"/>
  <c r="K55" i="8"/>
  <c r="K54" i="8"/>
  <c r="K53" i="8"/>
  <c r="K52" i="8"/>
  <c r="L51" i="8"/>
  <c r="K51" i="8"/>
  <c r="L50" i="8"/>
  <c r="K50" i="8"/>
  <c r="L49" i="8"/>
  <c r="K49" i="8"/>
  <c r="L48" i="8"/>
  <c r="K48" i="8"/>
  <c r="L47" i="8"/>
  <c r="K47" i="8"/>
  <c r="K46" i="8"/>
  <c r="K45" i="8"/>
  <c r="K44" i="8"/>
  <c r="L43" i="8"/>
  <c r="K43" i="8"/>
  <c r="L42" i="8"/>
  <c r="K42" i="8"/>
  <c r="L41" i="8"/>
  <c r="K41" i="8"/>
  <c r="L40" i="8"/>
  <c r="K40" i="8"/>
  <c r="L39" i="8"/>
  <c r="K39" i="8"/>
  <c r="L38" i="8"/>
  <c r="K38" i="8"/>
  <c r="L37" i="8"/>
  <c r="K37" i="8"/>
  <c r="J37" i="8" s="1"/>
  <c r="O37" i="8" s="1"/>
  <c r="L36" i="8"/>
  <c r="K36" i="8"/>
  <c r="L35" i="8"/>
  <c r="K35" i="8"/>
  <c r="L34" i="8"/>
  <c r="K34" i="8"/>
  <c r="L33" i="8"/>
  <c r="K33" i="8"/>
  <c r="L32" i="8"/>
  <c r="K32" i="8"/>
  <c r="L31" i="8"/>
  <c r="K31" i="8"/>
  <c r="L30" i="8"/>
  <c r="K30" i="8"/>
  <c r="L29" i="8"/>
  <c r="K29" i="8"/>
  <c r="J29" i="8" s="1"/>
  <c r="L28" i="8"/>
  <c r="K28" i="8"/>
  <c r="L27" i="8"/>
  <c r="K27" i="8"/>
  <c r="L26" i="8"/>
  <c r="K26" i="8"/>
  <c r="L25" i="8"/>
  <c r="K25" i="8"/>
  <c r="L24" i="8"/>
  <c r="K24" i="8"/>
  <c r="L23" i="8"/>
  <c r="K23" i="8"/>
  <c r="L22" i="8"/>
  <c r="K22" i="8"/>
  <c r="L21" i="8"/>
  <c r="K21" i="8"/>
  <c r="L20" i="8"/>
  <c r="K20" i="8"/>
  <c r="L19" i="8"/>
  <c r="K19" i="8"/>
  <c r="L18" i="8"/>
  <c r="K18" i="8"/>
  <c r="L17" i="8"/>
  <c r="K17" i="8"/>
  <c r="L16" i="8"/>
  <c r="K16" i="8"/>
  <c r="L15" i="8"/>
  <c r="K15" i="8"/>
  <c r="L14" i="8"/>
  <c r="K14" i="8"/>
  <c r="L13" i="8"/>
  <c r="K13" i="8"/>
  <c r="J13" i="8" s="1"/>
  <c r="O13" i="8" s="1"/>
  <c r="L12" i="8"/>
  <c r="K12" i="8"/>
  <c r="L11" i="8"/>
  <c r="K11" i="8"/>
  <c r="L10" i="8"/>
  <c r="K10" i="8"/>
  <c r="L9" i="8"/>
  <c r="K9" i="8"/>
  <c r="L8" i="8"/>
  <c r="K8" i="8"/>
  <c r="AD187" i="7"/>
  <c r="AC187" i="7"/>
  <c r="AB187" i="7"/>
  <c r="AA187" i="7"/>
  <c r="Z187" i="7"/>
  <c r="Y187" i="7"/>
  <c r="B51" i="2"/>
  <c r="B4" i="2"/>
  <c r="B7" i="2" s="1"/>
  <c r="G10" i="5"/>
  <c r="G9" i="5"/>
  <c r="Y10" i="6"/>
  <c r="X10" i="6"/>
  <c r="W10" i="6"/>
  <c r="V10" i="6"/>
  <c r="U10" i="6"/>
  <c r="Y9" i="6"/>
  <c r="X9" i="6"/>
  <c r="W9" i="6"/>
  <c r="V9" i="6"/>
  <c r="U9" i="6"/>
  <c r="G13" i="1"/>
  <c r="K52" i="3"/>
  <c r="J52" i="3"/>
  <c r="I52" i="3"/>
  <c r="H52" i="3"/>
  <c r="G52" i="3"/>
  <c r="B52" i="3"/>
  <c r="U51" i="3"/>
  <c r="V51" i="3"/>
  <c r="U50" i="3"/>
  <c r="V50" i="3"/>
  <c r="U49" i="3"/>
  <c r="V49" i="3"/>
  <c r="K63" i="3"/>
  <c r="J63" i="3"/>
  <c r="I63" i="3"/>
  <c r="H63" i="3"/>
  <c r="G63" i="3"/>
  <c r="B63" i="3"/>
  <c r="U62" i="3"/>
  <c r="V62" i="3"/>
  <c r="U61" i="3"/>
  <c r="V61" i="3"/>
  <c r="U60" i="3"/>
  <c r="U59" i="3"/>
  <c r="V59" i="3"/>
  <c r="U58" i="3"/>
  <c r="V58" i="3"/>
  <c r="U57" i="3"/>
  <c r="K44" i="3"/>
  <c r="J44" i="3"/>
  <c r="I44" i="3"/>
  <c r="H44" i="3"/>
  <c r="G44" i="3"/>
  <c r="B44" i="3"/>
  <c r="U43" i="3"/>
  <c r="V43" i="3"/>
  <c r="U42" i="3"/>
  <c r="U41" i="3"/>
  <c r="U40" i="3"/>
  <c r="V40" i="3"/>
  <c r="U39" i="3"/>
  <c r="V39" i="3"/>
  <c r="U38" i="3"/>
  <c r="V38" i="3"/>
  <c r="U37" i="3"/>
  <c r="U36" i="3"/>
  <c r="V36" i="3"/>
  <c r="U35" i="3"/>
  <c r="V35" i="3"/>
  <c r="U34" i="3"/>
  <c r="U33" i="3"/>
  <c r="K28" i="3"/>
  <c r="J28" i="3"/>
  <c r="I28" i="3"/>
  <c r="H28" i="3"/>
  <c r="G28" i="3"/>
  <c r="B28" i="3"/>
  <c r="U27" i="3"/>
  <c r="V27" i="3"/>
  <c r="U26" i="3"/>
  <c r="U25" i="3"/>
  <c r="V25" i="3"/>
  <c r="U24" i="3"/>
  <c r="V24" i="3"/>
  <c r="U23" i="3"/>
  <c r="V23" i="3"/>
  <c r="U22" i="3"/>
  <c r="U21" i="3"/>
  <c r="V21" i="3"/>
  <c r="U20" i="3"/>
  <c r="V20" i="3"/>
  <c r="U19" i="3"/>
  <c r="U18" i="3"/>
  <c r="U17" i="3"/>
  <c r="V17" i="3"/>
  <c r="U16" i="3"/>
  <c r="V16" i="3"/>
  <c r="U15" i="3"/>
  <c r="U14" i="3"/>
  <c r="U13" i="3"/>
  <c r="V13" i="3"/>
  <c r="U12" i="3"/>
  <c r="V12" i="3"/>
  <c r="B19" i="2"/>
  <c r="B22" i="2" s="1"/>
  <c r="B25" i="2" s="1"/>
  <c r="B28" i="2" s="1"/>
  <c r="J109" i="8" l="1"/>
  <c r="O109" i="8" s="1"/>
  <c r="J159" i="8"/>
  <c r="O159" i="8" s="1"/>
  <c r="J167" i="8"/>
  <c r="J175" i="8"/>
  <c r="O175" i="8" s="1"/>
  <c r="J96" i="8"/>
  <c r="J120" i="8"/>
  <c r="J176" i="8"/>
  <c r="N176" i="8" s="1"/>
  <c r="J180" i="8"/>
  <c r="O180" i="8" s="1"/>
  <c r="J119" i="8"/>
  <c r="N119" i="8" s="1"/>
  <c r="J27" i="8"/>
  <c r="J31" i="8"/>
  <c r="J35" i="8"/>
  <c r="O35" i="8" s="1"/>
  <c r="J63" i="8"/>
  <c r="J103" i="8"/>
  <c r="O103" i="8" s="1"/>
  <c r="J123" i="8"/>
  <c r="N123" i="8" s="1"/>
  <c r="J131" i="8"/>
  <c r="N131" i="8" s="1"/>
  <c r="J32" i="8"/>
  <c r="N32" i="8" s="1"/>
  <c r="J72" i="8"/>
  <c r="J80" i="8"/>
  <c r="J46" i="8"/>
  <c r="J58" i="8"/>
  <c r="J70" i="8"/>
  <c r="O70" i="8" s="1"/>
  <c r="J114" i="8"/>
  <c r="O114" i="8" s="1"/>
  <c r="J118" i="8"/>
  <c r="O118" i="8" s="1"/>
  <c r="J134" i="8"/>
  <c r="O134" i="8" s="1"/>
  <c r="J138" i="8"/>
  <c r="J142" i="8"/>
  <c r="O142" i="8" s="1"/>
  <c r="J146" i="8"/>
  <c r="O146" i="8" s="1"/>
  <c r="J150" i="8"/>
  <c r="J127" i="8"/>
  <c r="J151" i="8"/>
  <c r="N151" i="8" s="1"/>
  <c r="J41" i="8"/>
  <c r="O41" i="8" s="1"/>
  <c r="J49" i="8"/>
  <c r="O49" i="8" s="1"/>
  <c r="J53" i="8"/>
  <c r="J81" i="8"/>
  <c r="J85" i="8"/>
  <c r="J39" i="8"/>
  <c r="J71" i="8"/>
  <c r="J79" i="8"/>
  <c r="N79" i="8" s="1"/>
  <c r="J87" i="8"/>
  <c r="O87" i="8" s="1"/>
  <c r="J111" i="8"/>
  <c r="O111" i="8" s="1"/>
  <c r="J174" i="8"/>
  <c r="O174" i="8" s="1"/>
  <c r="J47" i="8"/>
  <c r="N47" i="8" s="1"/>
  <c r="J55" i="8"/>
  <c r="N55" i="8" s="1"/>
  <c r="J110" i="8"/>
  <c r="J125" i="8"/>
  <c r="O125" i="8" s="1"/>
  <c r="J152" i="8"/>
  <c r="O152" i="8" s="1"/>
  <c r="J156" i="8"/>
  <c r="N156" i="8" s="1"/>
  <c r="J44" i="8"/>
  <c r="J64" i="8"/>
  <c r="J95" i="8"/>
  <c r="N95" i="8" s="1"/>
  <c r="J99" i="8"/>
  <c r="N99" i="8" s="1"/>
  <c r="J122" i="8"/>
  <c r="O122" i="8" s="1"/>
  <c r="J126" i="8"/>
  <c r="J168" i="8"/>
  <c r="O168" i="8" s="1"/>
  <c r="J9" i="8"/>
  <c r="O9" i="8" s="1"/>
  <c r="J17" i="8"/>
  <c r="N17" i="8" s="1"/>
  <c r="J21" i="8"/>
  <c r="J45" i="8"/>
  <c r="O45" i="8" s="1"/>
  <c r="J61" i="8"/>
  <c r="J69" i="8"/>
  <c r="O69" i="8" s="1"/>
  <c r="J104" i="8"/>
  <c r="O104" i="8" s="1"/>
  <c r="J108" i="8"/>
  <c r="J14" i="8"/>
  <c r="N14" i="8" s="1"/>
  <c r="J18" i="8"/>
  <c r="O18" i="8" s="1"/>
  <c r="J26" i="8"/>
  <c r="N26" i="8" s="1"/>
  <c r="J38" i="8"/>
  <c r="N38" i="8" s="1"/>
  <c r="J77" i="8"/>
  <c r="J93" i="8"/>
  <c r="N93" i="8" s="1"/>
  <c r="J101" i="8"/>
  <c r="O101" i="8" s="1"/>
  <c r="J112" i="8"/>
  <c r="O112" i="8" s="1"/>
  <c r="J135" i="8"/>
  <c r="O135" i="8" s="1"/>
  <c r="J143" i="8"/>
  <c r="N143" i="8" s="1"/>
  <c r="J162" i="8"/>
  <c r="O162" i="8" s="1"/>
  <c r="J166" i="8"/>
  <c r="O166" i="8" s="1"/>
  <c r="J181" i="8"/>
  <c r="O181" i="8" s="1"/>
  <c r="J15" i="8"/>
  <c r="J23" i="8"/>
  <c r="J78" i="8"/>
  <c r="N78" i="8" s="1"/>
  <c r="J82" i="8"/>
  <c r="O82" i="8" s="1"/>
  <c r="J90" i="8"/>
  <c r="N90" i="8" s="1"/>
  <c r="J98" i="8"/>
  <c r="O98" i="8" s="1"/>
  <c r="J102" i="8"/>
  <c r="J128" i="8"/>
  <c r="O128" i="8" s="1"/>
  <c r="J132" i="8"/>
  <c r="O132" i="8" s="1"/>
  <c r="J136" i="8"/>
  <c r="N136" i="8" s="1"/>
  <c r="J144" i="8"/>
  <c r="O144" i="8" s="1"/>
  <c r="J178" i="8"/>
  <c r="O178" i="8" s="1"/>
  <c r="J121" i="8"/>
  <c r="N121" i="8" s="1"/>
  <c r="J22" i="8"/>
  <c r="N22" i="8" s="1"/>
  <c r="J25" i="8"/>
  <c r="J54" i="8"/>
  <c r="N54" i="8" s="1"/>
  <c r="J57" i="8"/>
  <c r="O57" i="8" s="1"/>
  <c r="J86" i="8"/>
  <c r="O86" i="8" s="1"/>
  <c r="J89" i="8"/>
  <c r="J107" i="8"/>
  <c r="O107" i="8" s="1"/>
  <c r="J155" i="8"/>
  <c r="O155" i="8" s="1"/>
  <c r="J129" i="8"/>
  <c r="O129" i="8" s="1"/>
  <c r="J163" i="8"/>
  <c r="N163" i="8" s="1"/>
  <c r="J182" i="8"/>
  <c r="N182" i="8" s="1"/>
  <c r="J30" i="8"/>
  <c r="O30" i="8" s="1"/>
  <c r="J33" i="8"/>
  <c r="O33" i="8" s="1"/>
  <c r="J62" i="8"/>
  <c r="O62" i="8" s="1"/>
  <c r="J65" i="8"/>
  <c r="N65" i="8" s="1"/>
  <c r="J94" i="8"/>
  <c r="N94" i="8" s="1"/>
  <c r="J97" i="8"/>
  <c r="J137" i="8"/>
  <c r="O137" i="8" s="1"/>
  <c r="J160" i="8"/>
  <c r="O160" i="8" s="1"/>
  <c r="J171" i="8"/>
  <c r="O171" i="8" s="1"/>
  <c r="J16" i="8"/>
  <c r="N16" i="8" s="1"/>
  <c r="J34" i="8"/>
  <c r="O34" i="8" s="1"/>
  <c r="J48" i="8"/>
  <c r="N48" i="8" s="1"/>
  <c r="J52" i="8"/>
  <c r="O52" i="8" s="1"/>
  <c r="J116" i="8"/>
  <c r="N116" i="8" s="1"/>
  <c r="J172" i="8"/>
  <c r="N172" i="8" s="1"/>
  <c r="J73" i="8"/>
  <c r="N73" i="8" s="1"/>
  <c r="J91" i="8"/>
  <c r="N91" i="8" s="1"/>
  <c r="J105" i="8"/>
  <c r="J24" i="8"/>
  <c r="J56" i="8"/>
  <c r="N56" i="8" s="1"/>
  <c r="J60" i="8"/>
  <c r="J88" i="8"/>
  <c r="O88" i="8" s="1"/>
  <c r="J154" i="8"/>
  <c r="N154" i="8" s="1"/>
  <c r="J158" i="8"/>
  <c r="O158" i="8" s="1"/>
  <c r="J43" i="8"/>
  <c r="N43" i="8" s="1"/>
  <c r="J68" i="8"/>
  <c r="J173" i="8"/>
  <c r="O173" i="8" s="1"/>
  <c r="J12" i="8"/>
  <c r="O12" i="8" s="1"/>
  <c r="J42" i="8"/>
  <c r="O42" i="8" s="1"/>
  <c r="J51" i="8"/>
  <c r="J76" i="8"/>
  <c r="J106" i="8"/>
  <c r="O106" i="8" s="1"/>
  <c r="J115" i="8"/>
  <c r="O115" i="8" s="1"/>
  <c r="J117" i="8"/>
  <c r="O127" i="8"/>
  <c r="J140" i="8"/>
  <c r="J145" i="8"/>
  <c r="O145" i="8" s="1"/>
  <c r="J170" i="8"/>
  <c r="N170" i="8" s="1"/>
  <c r="J179" i="8"/>
  <c r="J20" i="8"/>
  <c r="O20" i="8" s="1"/>
  <c r="J50" i="8"/>
  <c r="J59" i="8"/>
  <c r="O59" i="8" s="1"/>
  <c r="J84" i="8"/>
  <c r="O84" i="8" s="1"/>
  <c r="J148" i="8"/>
  <c r="J153" i="8"/>
  <c r="J28" i="8"/>
  <c r="J67" i="8"/>
  <c r="O67" i="8" s="1"/>
  <c r="J92" i="8"/>
  <c r="N92" i="8" s="1"/>
  <c r="O126" i="8"/>
  <c r="J133" i="8"/>
  <c r="J161" i="8"/>
  <c r="J11" i="8"/>
  <c r="O11" i="8" s="1"/>
  <c r="J36" i="8"/>
  <c r="O36" i="8" s="1"/>
  <c r="J66" i="8"/>
  <c r="N66" i="8" s="1"/>
  <c r="J75" i="8"/>
  <c r="O75" i="8" s="1"/>
  <c r="J100" i="8"/>
  <c r="J130" i="8"/>
  <c r="J139" i="8"/>
  <c r="J141" i="8"/>
  <c r="N141" i="8" s="1"/>
  <c r="J164" i="8"/>
  <c r="J169" i="8"/>
  <c r="O169" i="8" s="1"/>
  <c r="J10" i="8"/>
  <c r="O10" i="8" s="1"/>
  <c r="J19" i="8"/>
  <c r="J40" i="8"/>
  <c r="J74" i="8"/>
  <c r="N74" i="8" s="1"/>
  <c r="J83" i="8"/>
  <c r="N83" i="8" s="1"/>
  <c r="J113" i="8"/>
  <c r="O113" i="8" s="1"/>
  <c r="O138" i="8"/>
  <c r="J147" i="8"/>
  <c r="J149" i="8"/>
  <c r="N149" i="8" s="1"/>
  <c r="N159" i="8"/>
  <c r="J177" i="8"/>
  <c r="O177" i="8" s="1"/>
  <c r="O150" i="8"/>
  <c r="J157" i="8"/>
  <c r="N157" i="8" s="1"/>
  <c r="O167" i="8"/>
  <c r="N167" i="8"/>
  <c r="O120" i="8"/>
  <c r="J124" i="8"/>
  <c r="J165" i="8"/>
  <c r="N165" i="8" s="1"/>
  <c r="N175" i="8"/>
  <c r="N13" i="8"/>
  <c r="O29" i="8"/>
  <c r="O27" i="8"/>
  <c r="N20" i="8"/>
  <c r="N37" i="8"/>
  <c r="N69" i="8"/>
  <c r="N80" i="8"/>
  <c r="N35" i="8"/>
  <c r="O47" i="8"/>
  <c r="O53" i="8"/>
  <c r="N70" i="8"/>
  <c r="O58" i="8"/>
  <c r="N103" i="8"/>
  <c r="N104" i="8"/>
  <c r="N109" i="8"/>
  <c r="N120" i="8"/>
  <c r="N146" i="8"/>
  <c r="N122" i="8"/>
  <c r="N127" i="8"/>
  <c r="N138" i="8"/>
  <c r="O110" i="8"/>
  <c r="O96" i="8"/>
  <c r="N110" i="8"/>
  <c r="N126" i="8"/>
  <c r="N150" i="8"/>
  <c r="N174" i="8"/>
  <c r="N16" i="7"/>
  <c r="N8" i="7"/>
  <c r="N40" i="7"/>
  <c r="O40" i="7" s="1"/>
  <c r="N23" i="7"/>
  <c r="N31" i="7"/>
  <c r="N39" i="7"/>
  <c r="N37" i="7"/>
  <c r="N28" i="7"/>
  <c r="M28" i="7" s="1"/>
  <c r="N29" i="7"/>
  <c r="N177" i="7"/>
  <c r="M177" i="7" s="1"/>
  <c r="N15" i="7"/>
  <c r="M15" i="7" s="1"/>
  <c r="N34" i="7"/>
  <c r="M34" i="7" s="1"/>
  <c r="N18" i="7"/>
  <c r="O18" i="7" s="1"/>
  <c r="N26" i="7"/>
  <c r="O26" i="7" s="1"/>
  <c r="N10" i="7"/>
  <c r="O10" i="7" s="1"/>
  <c r="N11" i="7"/>
  <c r="M11" i="7" s="1"/>
  <c r="N19" i="7"/>
  <c r="O19" i="7" s="1"/>
  <c r="N35" i="7"/>
  <c r="O35" i="7" s="1"/>
  <c r="N27" i="7"/>
  <c r="O27" i="7" s="1"/>
  <c r="N60" i="7"/>
  <c r="M60" i="7" s="1"/>
  <c r="N13" i="7"/>
  <c r="M13" i="7" s="1"/>
  <c r="N52" i="7"/>
  <c r="M52" i="7" s="1"/>
  <c r="N21" i="7"/>
  <c r="N51" i="7"/>
  <c r="O51" i="7" s="1"/>
  <c r="N63" i="7"/>
  <c r="O63" i="7" s="1"/>
  <c r="N69" i="7"/>
  <c r="O69" i="7" s="1"/>
  <c r="N53" i="7"/>
  <c r="M53" i="7" s="1"/>
  <c r="N84" i="7"/>
  <c r="M84" i="7" s="1"/>
  <c r="N54" i="7"/>
  <c r="O54" i="7" s="1"/>
  <c r="N74" i="7"/>
  <c r="M74" i="7" s="1"/>
  <c r="N100" i="7"/>
  <c r="O100" i="7" s="1"/>
  <c r="N59" i="7"/>
  <c r="O59" i="7" s="1"/>
  <c r="N68" i="7"/>
  <c r="M68" i="7" s="1"/>
  <c r="N62" i="7"/>
  <c r="M62" i="7" s="1"/>
  <c r="N85" i="7"/>
  <c r="M85" i="7" s="1"/>
  <c r="N151" i="7"/>
  <c r="O151" i="7" s="1"/>
  <c r="N48" i="7"/>
  <c r="M48" i="7" s="1"/>
  <c r="N64" i="7"/>
  <c r="M64" i="7" s="1"/>
  <c r="N92" i="7"/>
  <c r="M92" i="7" s="1"/>
  <c r="N93" i="7"/>
  <c r="M93" i="7" s="1"/>
  <c r="N112" i="7"/>
  <c r="M112" i="7" s="1"/>
  <c r="N182" i="7"/>
  <c r="O182" i="7" s="1"/>
  <c r="N124" i="7"/>
  <c r="O124" i="7" s="1"/>
  <c r="N159" i="7"/>
  <c r="O159" i="7" s="1"/>
  <c r="N132" i="7"/>
  <c r="O132" i="7" s="1"/>
  <c r="N167" i="7"/>
  <c r="O167" i="7" s="1"/>
  <c r="N82" i="7"/>
  <c r="O82" i="7" s="1"/>
  <c r="N90" i="7"/>
  <c r="O90" i="7" s="1"/>
  <c r="N98" i="7"/>
  <c r="O98" i="7" s="1"/>
  <c r="N83" i="7"/>
  <c r="M83" i="7" s="1"/>
  <c r="N91" i="7"/>
  <c r="M91" i="7" s="1"/>
  <c r="N99" i="7"/>
  <c r="M99" i="7" s="1"/>
  <c r="N107" i="7"/>
  <c r="O107" i="7" s="1"/>
  <c r="N120" i="7"/>
  <c r="M120" i="7" s="1"/>
  <c r="N96" i="7"/>
  <c r="O96" i="7" s="1"/>
  <c r="N104" i="7"/>
  <c r="O104" i="7" s="1"/>
  <c r="N111" i="7"/>
  <c r="O111" i="7" s="1"/>
  <c r="N150" i="7"/>
  <c r="M150" i="7" s="1"/>
  <c r="N115" i="7"/>
  <c r="M115" i="7" s="1"/>
  <c r="N143" i="7"/>
  <c r="O143" i="7" s="1"/>
  <c r="N86" i="7"/>
  <c r="O86" i="7" s="1"/>
  <c r="N94" i="7"/>
  <c r="M94" i="7" s="1"/>
  <c r="N172" i="7"/>
  <c r="M172" i="7" s="1"/>
  <c r="N137" i="7"/>
  <c r="O137" i="7" s="1"/>
  <c r="N110" i="7"/>
  <c r="O110" i="7" s="1"/>
  <c r="N180" i="7"/>
  <c r="O180" i="7" s="1"/>
  <c r="N45" i="7"/>
  <c r="O45" i="7" s="1"/>
  <c r="N61" i="7"/>
  <c r="M61" i="7" s="1"/>
  <c r="N76" i="7"/>
  <c r="M76" i="7" s="1"/>
  <c r="N77" i="7"/>
  <c r="O77" i="7" s="1"/>
  <c r="M26" i="7"/>
  <c r="M19" i="7"/>
  <c r="O16" i="7"/>
  <c r="M16" i="7"/>
  <c r="N12" i="7"/>
  <c r="N24" i="7"/>
  <c r="N32" i="7"/>
  <c r="O37" i="7"/>
  <c r="M37" i="7"/>
  <c r="N9" i="7"/>
  <c r="M18" i="7"/>
  <c r="O21" i="7"/>
  <c r="M21" i="7"/>
  <c r="O29" i="7"/>
  <c r="M29" i="7"/>
  <c r="O39" i="7"/>
  <c r="M39" i="7"/>
  <c r="N42" i="7"/>
  <c r="N80" i="7"/>
  <c r="M10" i="7"/>
  <c r="N14" i="7"/>
  <c r="N20" i="7"/>
  <c r="N50" i="7"/>
  <c r="O23" i="7"/>
  <c r="M23" i="7"/>
  <c r="O31" i="7"/>
  <c r="M31" i="7"/>
  <c r="N36" i="7"/>
  <c r="N58" i="7"/>
  <c r="N75" i="7"/>
  <c r="N22" i="7"/>
  <c r="N30" i="7"/>
  <c r="N47" i="7"/>
  <c r="O15" i="7"/>
  <c r="S15" i="7" s="1"/>
  <c r="N38" i="7"/>
  <c r="N46" i="7"/>
  <c r="N66" i="7"/>
  <c r="N67" i="7"/>
  <c r="N87" i="7"/>
  <c r="N95" i="7"/>
  <c r="N17" i="7"/>
  <c r="N25" i="7"/>
  <c r="N33" i="7"/>
  <c r="N41" i="7"/>
  <c r="N49" i="7"/>
  <c r="N55" i="7"/>
  <c r="N73" i="7"/>
  <c r="N81" i="7"/>
  <c r="N144" i="7"/>
  <c r="N44" i="7"/>
  <c r="N56" i="7"/>
  <c r="O74" i="7"/>
  <c r="W74" i="7" s="1"/>
  <c r="N89" i="7"/>
  <c r="N97" i="7"/>
  <c r="N106" i="7"/>
  <c r="N142" i="7"/>
  <c r="N71" i="7"/>
  <c r="N79" i="7"/>
  <c r="M100" i="7"/>
  <c r="N105" i="7"/>
  <c r="N101" i="7"/>
  <c r="N57" i="7"/>
  <c r="N65" i="7"/>
  <c r="N102" i="7"/>
  <c r="N109" i="7"/>
  <c r="N116" i="7"/>
  <c r="N122" i="7"/>
  <c r="N130" i="7"/>
  <c r="N179" i="7"/>
  <c r="N114" i="7"/>
  <c r="N145" i="7"/>
  <c r="N147" i="7"/>
  <c r="N108" i="7"/>
  <c r="N128" i="7"/>
  <c r="N136" i="7"/>
  <c r="N155" i="7"/>
  <c r="N163" i="7"/>
  <c r="N171" i="7"/>
  <c r="N140" i="7"/>
  <c r="N141" i="7"/>
  <c r="N175" i="7"/>
  <c r="N178" i="7"/>
  <c r="N149" i="7"/>
  <c r="N157" i="7"/>
  <c r="N165" i="7"/>
  <c r="N173" i="7"/>
  <c r="N176" i="7"/>
  <c r="B31" i="2"/>
  <c r="B34" i="2" s="1"/>
  <c r="B36" i="2" s="1"/>
  <c r="Z10" i="6"/>
  <c r="U11" i="6"/>
  <c r="V11" i="6"/>
  <c r="W11" i="6"/>
  <c r="X11" i="6"/>
  <c r="Y11" i="6"/>
  <c r="Z9" i="6"/>
  <c r="Z11" i="6" s="1"/>
  <c r="V34" i="3"/>
  <c r="V22" i="3"/>
  <c r="W16" i="3"/>
  <c r="V19" i="3"/>
  <c r="V26" i="3"/>
  <c r="V57" i="3"/>
  <c r="V52" i="3"/>
  <c r="V37" i="3"/>
  <c r="V41" i="3"/>
  <c r="V14" i="3"/>
  <c r="W39" i="3"/>
  <c r="Y49" i="3"/>
  <c r="V42" i="3"/>
  <c r="V60" i="3"/>
  <c r="X12" i="3"/>
  <c r="V33" i="3"/>
  <c r="U44" i="3"/>
  <c r="Y38" i="3"/>
  <c r="Y61" i="3"/>
  <c r="U28" i="3"/>
  <c r="Y23" i="3"/>
  <c r="V15" i="3"/>
  <c r="V18" i="3"/>
  <c r="U63" i="3"/>
  <c r="W33" i="3"/>
  <c r="W18" i="3"/>
  <c r="W41" i="3"/>
  <c r="W26" i="3"/>
  <c r="Y34" i="3"/>
  <c r="X34" i="3"/>
  <c r="Y57" i="3"/>
  <c r="X57" i="3"/>
  <c r="Y27" i="3"/>
  <c r="X27" i="3"/>
  <c r="Y15" i="3"/>
  <c r="X15" i="3"/>
  <c r="W14" i="3"/>
  <c r="Y19" i="3"/>
  <c r="X19" i="3"/>
  <c r="W37" i="3"/>
  <c r="W60" i="3"/>
  <c r="W22" i="3"/>
  <c r="Y42" i="3"/>
  <c r="X42" i="3"/>
  <c r="U52" i="3"/>
  <c r="W15" i="3"/>
  <c r="W19" i="3"/>
  <c r="W27" i="3"/>
  <c r="W34" i="3"/>
  <c r="W42" i="3"/>
  <c r="W57" i="3"/>
  <c r="O163" i="8" l="1"/>
  <c r="N180" i="8"/>
  <c r="N142" i="8"/>
  <c r="N86" i="8"/>
  <c r="N162" i="8"/>
  <c r="N57" i="8"/>
  <c r="O99" i="8"/>
  <c r="N166" i="8"/>
  <c r="O154" i="8"/>
  <c r="N158" i="8"/>
  <c r="O93" i="8"/>
  <c r="N171" i="8"/>
  <c r="O119" i="8"/>
  <c r="N155" i="8"/>
  <c r="N111" i="8"/>
  <c r="O17" i="8"/>
  <c r="O143" i="8"/>
  <c r="O90" i="8"/>
  <c r="O176" i="8"/>
  <c r="N18" i="8"/>
  <c r="N134" i="8"/>
  <c r="O123" i="8"/>
  <c r="O151" i="8"/>
  <c r="N114" i="8"/>
  <c r="O136" i="8"/>
  <c r="N42" i="8"/>
  <c r="N82" i="8"/>
  <c r="N135" i="8"/>
  <c r="N118" i="8"/>
  <c r="O74" i="8"/>
  <c r="O182" i="8"/>
  <c r="N168" i="8"/>
  <c r="N152" i="8"/>
  <c r="N144" i="8"/>
  <c r="O131" i="8"/>
  <c r="N112" i="8"/>
  <c r="N62" i="8"/>
  <c r="N137" i="8"/>
  <c r="N101" i="8"/>
  <c r="N10" i="8"/>
  <c r="O156" i="8"/>
  <c r="N125" i="8"/>
  <c r="N181" i="8"/>
  <c r="N178" i="8"/>
  <c r="N87" i="8"/>
  <c r="N160" i="8"/>
  <c r="N128" i="8"/>
  <c r="O66" i="8"/>
  <c r="O48" i="8"/>
  <c r="O172" i="8"/>
  <c r="N98" i="8"/>
  <c r="O92" i="8"/>
  <c r="N129" i="8"/>
  <c r="N132" i="8"/>
  <c r="N88" i="8"/>
  <c r="O108" i="8"/>
  <c r="N108" i="8"/>
  <c r="O83" i="8"/>
  <c r="O116" i="8"/>
  <c r="O121" i="8"/>
  <c r="N30" i="8"/>
  <c r="O24" i="8"/>
  <c r="N106" i="8"/>
  <c r="O68" i="8"/>
  <c r="N24" i="8"/>
  <c r="O43" i="8"/>
  <c r="O50" i="8"/>
  <c r="O149" i="8"/>
  <c r="N139" i="8"/>
  <c r="O139" i="8"/>
  <c r="N75" i="8"/>
  <c r="O179" i="8"/>
  <c r="N179" i="8"/>
  <c r="N177" i="8"/>
  <c r="N147" i="8"/>
  <c r="O147" i="8"/>
  <c r="N145" i="8"/>
  <c r="N12" i="8"/>
  <c r="N161" i="8"/>
  <c r="O40" i="8"/>
  <c r="O124" i="8"/>
  <c r="N124" i="8"/>
  <c r="N113" i="8"/>
  <c r="N169" i="8"/>
  <c r="N153" i="8"/>
  <c r="O140" i="8"/>
  <c r="N140" i="8"/>
  <c r="O117" i="8"/>
  <c r="N117" i="8"/>
  <c r="N173" i="8"/>
  <c r="N133" i="8"/>
  <c r="O133" i="8"/>
  <c r="O165" i="8"/>
  <c r="O164" i="8"/>
  <c r="N164" i="8"/>
  <c r="O130" i="8"/>
  <c r="N130" i="8"/>
  <c r="O153" i="8"/>
  <c r="O157" i="8"/>
  <c r="N148" i="8"/>
  <c r="O148" i="8"/>
  <c r="N115" i="8"/>
  <c r="N40" i="8"/>
  <c r="O141" i="8"/>
  <c r="O161" i="8"/>
  <c r="N28" i="8"/>
  <c r="O28" i="8"/>
  <c r="O170" i="8"/>
  <c r="O46" i="8"/>
  <c r="N107" i="8"/>
  <c r="O105" i="8"/>
  <c r="N105" i="8"/>
  <c r="O80" i="8"/>
  <c r="O56" i="8"/>
  <c r="O65" i="8"/>
  <c r="N77" i="8"/>
  <c r="O77" i="8"/>
  <c r="N63" i="8"/>
  <c r="N51" i="8"/>
  <c r="O21" i="8"/>
  <c r="O51" i="8"/>
  <c r="N85" i="8"/>
  <c r="O85" i="8"/>
  <c r="O94" i="8"/>
  <c r="O39" i="8"/>
  <c r="O64" i="8"/>
  <c r="N64" i="8"/>
  <c r="N19" i="8"/>
  <c r="N31" i="8"/>
  <c r="N84" i="8"/>
  <c r="O73" i="8"/>
  <c r="N52" i="8"/>
  <c r="N25" i="8"/>
  <c r="N33" i="8"/>
  <c r="N53" i="8"/>
  <c r="O38" i="8"/>
  <c r="N89" i="8"/>
  <c r="O79" i="8"/>
  <c r="N44" i="8"/>
  <c r="O97" i="8"/>
  <c r="N97" i="8"/>
  <c r="O102" i="8"/>
  <c r="O95" i="8"/>
  <c r="N60" i="8"/>
  <c r="N27" i="8"/>
  <c r="O72" i="8"/>
  <c r="N72" i="8"/>
  <c r="N59" i="8"/>
  <c r="O25" i="8"/>
  <c r="O81" i="8"/>
  <c r="O44" i="8"/>
  <c r="N23" i="8"/>
  <c r="O23" i="8"/>
  <c r="O54" i="8"/>
  <c r="O78" i="8"/>
  <c r="O14" i="8"/>
  <c r="N34" i="8"/>
  <c r="N15" i="8"/>
  <c r="O15" i="8"/>
  <c r="N76" i="8"/>
  <c r="O76" i="8"/>
  <c r="N36" i="8"/>
  <c r="O60" i="8"/>
  <c r="N71" i="8"/>
  <c r="N50" i="8"/>
  <c r="N58" i="8"/>
  <c r="O22" i="8"/>
  <c r="O26" i="8"/>
  <c r="N9" i="8"/>
  <c r="N67" i="8"/>
  <c r="N102" i="8"/>
  <c r="N39" i="8"/>
  <c r="N46" i="8"/>
  <c r="O31" i="8"/>
  <c r="O89" i="8"/>
  <c r="N45" i="8"/>
  <c r="N21" i="8"/>
  <c r="N49" i="8"/>
  <c r="O32" i="8"/>
  <c r="O100" i="8"/>
  <c r="N100" i="8"/>
  <c r="N81" i="8"/>
  <c r="O63" i="8"/>
  <c r="N41" i="8"/>
  <c r="N96" i="8"/>
  <c r="O71" i="8"/>
  <c r="O91" i="8"/>
  <c r="N68" i="8"/>
  <c r="O55" i="8"/>
  <c r="N11" i="8"/>
  <c r="O19" i="8"/>
  <c r="O16" i="8"/>
  <c r="N29" i="8"/>
  <c r="N61" i="8"/>
  <c r="O61" i="8"/>
  <c r="J8" i="8"/>
  <c r="M40" i="7"/>
  <c r="M35" i="7"/>
  <c r="O28" i="7"/>
  <c r="W28" i="7" s="1"/>
  <c r="O34" i="7"/>
  <c r="S34" i="7" s="1"/>
  <c r="M69" i="7"/>
  <c r="N43" i="7"/>
  <c r="O43" i="7" s="1"/>
  <c r="M27" i="7"/>
  <c r="R27" i="7" s="1"/>
  <c r="N72" i="7"/>
  <c r="M72" i="7" s="1"/>
  <c r="O11" i="7"/>
  <c r="U11" i="7" s="1"/>
  <c r="N78" i="7"/>
  <c r="O78" i="7" s="1"/>
  <c r="M51" i="7"/>
  <c r="U51" i="7" s="1"/>
  <c r="M104" i="7"/>
  <c r="N113" i="7"/>
  <c r="O113" i="7" s="1"/>
  <c r="O92" i="7"/>
  <c r="R92" i="7" s="1"/>
  <c r="O85" i="7"/>
  <c r="T85" i="7" s="1"/>
  <c r="M63" i="7"/>
  <c r="R63" i="7" s="1"/>
  <c r="O48" i="7"/>
  <c r="W48" i="7" s="1"/>
  <c r="O60" i="7"/>
  <c r="W60" i="7" s="1"/>
  <c r="O84" i="7"/>
  <c r="R84" i="7" s="1"/>
  <c r="O94" i="7"/>
  <c r="V94" i="7" s="1"/>
  <c r="O53" i="7"/>
  <c r="O52" i="7"/>
  <c r="W52" i="7" s="1"/>
  <c r="O150" i="7"/>
  <c r="S150" i="7" s="1"/>
  <c r="O172" i="7"/>
  <c r="S172" i="7" s="1"/>
  <c r="O76" i="7"/>
  <c r="N154" i="7"/>
  <c r="O154" i="7" s="1"/>
  <c r="O13" i="7"/>
  <c r="V13" i="7" s="1"/>
  <c r="M107" i="7"/>
  <c r="W107" i="7" s="1"/>
  <c r="O68" i="7"/>
  <c r="N119" i="7"/>
  <c r="M167" i="7"/>
  <c r="W167" i="7" s="1"/>
  <c r="N70" i="7"/>
  <c r="O115" i="7"/>
  <c r="O64" i="7"/>
  <c r="U64" i="7" s="1"/>
  <c r="O83" i="7"/>
  <c r="U83" i="7" s="1"/>
  <c r="M124" i="7"/>
  <c r="M98" i="7"/>
  <c r="S98" i="7" s="1"/>
  <c r="M151" i="7"/>
  <c r="W151" i="7" s="1"/>
  <c r="M86" i="7"/>
  <c r="W86" i="7" s="1"/>
  <c r="M77" i="7"/>
  <c r="T77" i="7" s="1"/>
  <c r="N148" i="7"/>
  <c r="M180" i="7"/>
  <c r="S180" i="7" s="1"/>
  <c r="M54" i="7"/>
  <c r="R54" i="7" s="1"/>
  <c r="O177" i="7"/>
  <c r="V177" i="7" s="1"/>
  <c r="O93" i="7"/>
  <c r="W93" i="7" s="1"/>
  <c r="M182" i="7"/>
  <c r="V182" i="7" s="1"/>
  <c r="M96" i="7"/>
  <c r="W96" i="7" s="1"/>
  <c r="S74" i="7"/>
  <c r="V74" i="7"/>
  <c r="M132" i="7"/>
  <c r="S132" i="7" s="1"/>
  <c r="M59" i="7"/>
  <c r="S59" i="7" s="1"/>
  <c r="M45" i="7"/>
  <c r="U45" i="7" s="1"/>
  <c r="M111" i="7"/>
  <c r="V111" i="7" s="1"/>
  <c r="O62" i="7"/>
  <c r="S62" i="7" s="1"/>
  <c r="M90" i="7"/>
  <c r="S90" i="7" s="1"/>
  <c r="M159" i="7"/>
  <c r="U159" i="7" s="1"/>
  <c r="O112" i="7"/>
  <c r="U112" i="7" s="1"/>
  <c r="M110" i="7"/>
  <c r="V110" i="7" s="1"/>
  <c r="M137" i="7"/>
  <c r="W137" i="7" s="1"/>
  <c r="N153" i="7"/>
  <c r="N118" i="7"/>
  <c r="N152" i="7"/>
  <c r="O152" i="7" s="1"/>
  <c r="N117" i="7"/>
  <c r="M143" i="7"/>
  <c r="U143" i="7" s="1"/>
  <c r="O91" i="7"/>
  <c r="U91" i="7" s="1"/>
  <c r="N164" i="7"/>
  <c r="N129" i="7"/>
  <c r="N181" i="7"/>
  <c r="M181" i="7" s="1"/>
  <c r="N146" i="7"/>
  <c r="M82" i="7"/>
  <c r="V82" i="7" s="1"/>
  <c r="N88" i="7"/>
  <c r="N156" i="7"/>
  <c r="N121" i="7"/>
  <c r="N133" i="7"/>
  <c r="N168" i="7"/>
  <c r="M168" i="7" s="1"/>
  <c r="O61" i="7"/>
  <c r="V61" i="7" s="1"/>
  <c r="O99" i="7"/>
  <c r="V99" i="7" s="1"/>
  <c r="N174" i="7"/>
  <c r="N139" i="7"/>
  <c r="N134" i="7"/>
  <c r="N169" i="7"/>
  <c r="O120" i="7"/>
  <c r="T120" i="7" s="1"/>
  <c r="N170" i="7"/>
  <c r="N135" i="7"/>
  <c r="N138" i="7"/>
  <c r="O138" i="7" s="1"/>
  <c r="N103" i="7"/>
  <c r="M103" i="7" s="1"/>
  <c r="N162" i="7"/>
  <c r="N127" i="7"/>
  <c r="N166" i="7"/>
  <c r="N131" i="7"/>
  <c r="N161" i="7"/>
  <c r="N126" i="7"/>
  <c r="N160" i="7"/>
  <c r="M160" i="7" s="1"/>
  <c r="N125" i="7"/>
  <c r="S23" i="7"/>
  <c r="R23" i="7"/>
  <c r="W23" i="7"/>
  <c r="V23" i="7"/>
  <c r="U23" i="7"/>
  <c r="T23" i="7"/>
  <c r="W21" i="7"/>
  <c r="U21" i="7"/>
  <c r="T21" i="7"/>
  <c r="R21" i="7"/>
  <c r="V21" i="7"/>
  <c r="S21" i="7"/>
  <c r="S19" i="7"/>
  <c r="R19" i="7"/>
  <c r="W19" i="7"/>
  <c r="V19" i="7"/>
  <c r="U19" i="7"/>
  <c r="T19" i="7"/>
  <c r="W18" i="7"/>
  <c r="V18" i="7"/>
  <c r="T18" i="7"/>
  <c r="S18" i="7"/>
  <c r="R18" i="7"/>
  <c r="U18" i="7"/>
  <c r="U16" i="7"/>
  <c r="T16" i="7"/>
  <c r="S16" i="7"/>
  <c r="R16" i="7"/>
  <c r="W16" i="7"/>
  <c r="V16" i="7"/>
  <c r="W15" i="7"/>
  <c r="T15" i="7"/>
  <c r="V15" i="7"/>
  <c r="U15" i="7"/>
  <c r="R15" i="7"/>
  <c r="W11" i="7"/>
  <c r="V11" i="7"/>
  <c r="T11" i="7"/>
  <c r="S11" i="7"/>
  <c r="U10" i="7"/>
  <c r="T10" i="7"/>
  <c r="S10" i="7"/>
  <c r="R10" i="7"/>
  <c r="W10" i="7"/>
  <c r="V10" i="7"/>
  <c r="W182" i="7"/>
  <c r="T63" i="7"/>
  <c r="T35" i="7"/>
  <c r="S35" i="7"/>
  <c r="R35" i="7"/>
  <c r="W35" i="7"/>
  <c r="V35" i="7"/>
  <c r="U35" i="7"/>
  <c r="T48" i="7"/>
  <c r="R48" i="7"/>
  <c r="V48" i="7"/>
  <c r="T180" i="7"/>
  <c r="V77" i="7"/>
  <c r="T31" i="7"/>
  <c r="S31" i="7"/>
  <c r="R31" i="7"/>
  <c r="W31" i="7"/>
  <c r="U31" i="7"/>
  <c r="V31" i="7"/>
  <c r="T167" i="7"/>
  <c r="U48" i="7"/>
  <c r="T93" i="7"/>
  <c r="T28" i="7"/>
  <c r="V34" i="7"/>
  <c r="U34" i="7"/>
  <c r="V85" i="7"/>
  <c r="S92" i="7"/>
  <c r="W115" i="7"/>
  <c r="V115" i="7"/>
  <c r="T115" i="7"/>
  <c r="S115" i="7"/>
  <c r="U115" i="7"/>
  <c r="R115" i="7"/>
  <c r="V68" i="7"/>
  <c r="U68" i="7"/>
  <c r="T68" i="7"/>
  <c r="S68" i="7"/>
  <c r="R68" i="7"/>
  <c r="W68" i="7"/>
  <c r="T39" i="7"/>
  <c r="U39" i="7"/>
  <c r="S39" i="7"/>
  <c r="R39" i="7"/>
  <c r="W39" i="7"/>
  <c r="V39" i="7"/>
  <c r="S48" i="7"/>
  <c r="U132" i="7"/>
  <c r="V90" i="7"/>
  <c r="W90" i="7"/>
  <c r="T34" i="7"/>
  <c r="U94" i="7"/>
  <c r="T94" i="7"/>
  <c r="R94" i="7"/>
  <c r="W94" i="7"/>
  <c r="S94" i="7"/>
  <c r="W29" i="7"/>
  <c r="V29" i="7"/>
  <c r="U29" i="7"/>
  <c r="T29" i="7"/>
  <c r="S29" i="7"/>
  <c r="R29" i="7"/>
  <c r="R76" i="7"/>
  <c r="V76" i="7"/>
  <c r="U76" i="7"/>
  <c r="W76" i="7"/>
  <c r="T76" i="7"/>
  <c r="S76" i="7"/>
  <c r="T27" i="7"/>
  <c r="S27" i="7"/>
  <c r="V27" i="7"/>
  <c r="R74" i="7"/>
  <c r="R124" i="7"/>
  <c r="V124" i="7"/>
  <c r="U124" i="7"/>
  <c r="S124" i="7"/>
  <c r="T124" i="7"/>
  <c r="W124" i="7"/>
  <c r="W111" i="7"/>
  <c r="W53" i="7"/>
  <c r="V53" i="7"/>
  <c r="U53" i="7"/>
  <c r="T53" i="7"/>
  <c r="S53" i="7"/>
  <c r="R53" i="7"/>
  <c r="R26" i="7"/>
  <c r="W26" i="7"/>
  <c r="V26" i="7"/>
  <c r="U26" i="7"/>
  <c r="T26" i="7"/>
  <c r="S26" i="7"/>
  <c r="T74" i="7"/>
  <c r="R100" i="7"/>
  <c r="V100" i="7"/>
  <c r="U100" i="7"/>
  <c r="W100" i="7"/>
  <c r="T100" i="7"/>
  <c r="S100" i="7"/>
  <c r="R104" i="7"/>
  <c r="V104" i="7"/>
  <c r="U104" i="7"/>
  <c r="W104" i="7"/>
  <c r="T104" i="7"/>
  <c r="S104" i="7"/>
  <c r="W69" i="7"/>
  <c r="V69" i="7"/>
  <c r="U69" i="7"/>
  <c r="T69" i="7"/>
  <c r="S69" i="7"/>
  <c r="R69" i="7"/>
  <c r="W37" i="7"/>
  <c r="V37" i="7"/>
  <c r="U37" i="7"/>
  <c r="T37" i="7"/>
  <c r="S37" i="7"/>
  <c r="R37" i="7"/>
  <c r="V40" i="7"/>
  <c r="U40" i="7"/>
  <c r="T40" i="7"/>
  <c r="S40" i="7"/>
  <c r="R40" i="7"/>
  <c r="W40" i="7"/>
  <c r="U74" i="7"/>
  <c r="R34" i="7"/>
  <c r="M108" i="7"/>
  <c r="O108" i="7"/>
  <c r="O175" i="7"/>
  <c r="M175" i="7"/>
  <c r="O171" i="7"/>
  <c r="M171" i="7"/>
  <c r="O130" i="7"/>
  <c r="M130" i="7"/>
  <c r="M109" i="7"/>
  <c r="O109" i="7"/>
  <c r="O57" i="7"/>
  <c r="M57" i="7"/>
  <c r="O81" i="7"/>
  <c r="M81" i="7"/>
  <c r="O25" i="7"/>
  <c r="M25" i="7"/>
  <c r="O87" i="7"/>
  <c r="M87" i="7"/>
  <c r="M66" i="7"/>
  <c r="O66" i="7"/>
  <c r="O155" i="7"/>
  <c r="M155" i="7"/>
  <c r="M116" i="7"/>
  <c r="O116" i="7"/>
  <c r="O71" i="7"/>
  <c r="M71" i="7"/>
  <c r="O33" i="7"/>
  <c r="M33" i="7"/>
  <c r="M67" i="7"/>
  <c r="O67" i="7"/>
  <c r="O14" i="7"/>
  <c r="M14" i="7"/>
  <c r="O181" i="7"/>
  <c r="O147" i="7"/>
  <c r="M147" i="7"/>
  <c r="O114" i="7"/>
  <c r="M114" i="7"/>
  <c r="O101" i="7"/>
  <c r="M101" i="7"/>
  <c r="O55" i="7"/>
  <c r="M55" i="7"/>
  <c r="O17" i="7"/>
  <c r="M17" i="7"/>
  <c r="O75" i="7"/>
  <c r="M75" i="7"/>
  <c r="M12" i="7"/>
  <c r="O12" i="7"/>
  <c r="O142" i="7"/>
  <c r="M142" i="7"/>
  <c r="O173" i="7"/>
  <c r="M173" i="7"/>
  <c r="O141" i="7"/>
  <c r="M141" i="7"/>
  <c r="M136" i="7"/>
  <c r="O136" i="7"/>
  <c r="O179" i="7"/>
  <c r="M179" i="7"/>
  <c r="O106" i="7"/>
  <c r="M106" i="7"/>
  <c r="O46" i="7"/>
  <c r="M46" i="7"/>
  <c r="O165" i="7"/>
  <c r="M165" i="7"/>
  <c r="O79" i="7"/>
  <c r="M79" i="7"/>
  <c r="O56" i="7"/>
  <c r="M56" i="7"/>
  <c r="O73" i="7"/>
  <c r="M73" i="7"/>
  <c r="O49" i="7"/>
  <c r="M49" i="7"/>
  <c r="O38" i="7"/>
  <c r="M38" i="7"/>
  <c r="O30" i="7"/>
  <c r="M30" i="7"/>
  <c r="O58" i="7"/>
  <c r="M58" i="7"/>
  <c r="O36" i="7"/>
  <c r="M36" i="7"/>
  <c r="O50" i="7"/>
  <c r="M50" i="7"/>
  <c r="O72" i="7"/>
  <c r="O168" i="7"/>
  <c r="O140" i="7"/>
  <c r="M140" i="7"/>
  <c r="M128" i="7"/>
  <c r="O128" i="7"/>
  <c r="O122" i="7"/>
  <c r="M122" i="7"/>
  <c r="O65" i="7"/>
  <c r="M65" i="7"/>
  <c r="O97" i="7"/>
  <c r="M97" i="7"/>
  <c r="O44" i="7"/>
  <c r="M44" i="7"/>
  <c r="O9" i="7"/>
  <c r="M9" i="7"/>
  <c r="O32" i="7"/>
  <c r="M32" i="7"/>
  <c r="O157" i="7"/>
  <c r="M157" i="7"/>
  <c r="O163" i="7"/>
  <c r="M163" i="7"/>
  <c r="M102" i="7"/>
  <c r="O102" i="7"/>
  <c r="O105" i="7"/>
  <c r="M105" i="7"/>
  <c r="O89" i="7"/>
  <c r="M89" i="7"/>
  <c r="O144" i="7"/>
  <c r="M144" i="7"/>
  <c r="O41" i="7"/>
  <c r="M41" i="7"/>
  <c r="O95" i="7"/>
  <c r="M95" i="7"/>
  <c r="O47" i="7"/>
  <c r="M47" i="7"/>
  <c r="M20" i="7"/>
  <c r="O20" i="7"/>
  <c r="O42" i="7"/>
  <c r="M42" i="7"/>
  <c r="O170" i="7"/>
  <c r="M170" i="7"/>
  <c r="O149" i="7"/>
  <c r="M149" i="7"/>
  <c r="O176" i="7"/>
  <c r="M176" i="7"/>
  <c r="O178" i="7"/>
  <c r="M178" i="7"/>
  <c r="M145" i="7"/>
  <c r="O145" i="7"/>
  <c r="O22" i="7"/>
  <c r="M22" i="7"/>
  <c r="O80" i="7"/>
  <c r="M80" i="7"/>
  <c r="O24" i="7"/>
  <c r="M24" i="7"/>
  <c r="V28" i="3"/>
  <c r="V44" i="3"/>
  <c r="X16" i="3"/>
  <c r="Z19" i="3"/>
  <c r="W49" i="3"/>
  <c r="Z34" i="3"/>
  <c r="V63" i="3"/>
  <c r="Y12" i="3"/>
  <c r="X49" i="3"/>
  <c r="W23" i="3"/>
  <c r="W12" i="3"/>
  <c r="X39" i="3"/>
  <c r="X23" i="3"/>
  <c r="Z27" i="3"/>
  <c r="Z15" i="3"/>
  <c r="W62" i="3"/>
  <c r="X61" i="3"/>
  <c r="X38" i="3"/>
  <c r="W50" i="3"/>
  <c r="W20" i="3"/>
  <c r="W58" i="3"/>
  <c r="W43" i="3"/>
  <c r="Z42" i="3"/>
  <c r="W24" i="3"/>
  <c r="W35" i="3"/>
  <c r="W61" i="3"/>
  <c r="W38" i="3"/>
  <c r="Y37" i="3"/>
  <c r="X37" i="3"/>
  <c r="W40" i="3"/>
  <c r="W36" i="3"/>
  <c r="W21" i="3"/>
  <c r="Y33" i="3"/>
  <c r="X33" i="3"/>
  <c r="W17" i="3"/>
  <c r="Y26" i="3"/>
  <c r="X26" i="3"/>
  <c r="Y14" i="3"/>
  <c r="X14" i="3"/>
  <c r="Y22" i="3"/>
  <c r="X22" i="3"/>
  <c r="Y41" i="3"/>
  <c r="X41" i="3"/>
  <c r="Y18" i="3"/>
  <c r="X18" i="3"/>
  <c r="W59" i="3"/>
  <c r="W51" i="3"/>
  <c r="W25" i="3"/>
  <c r="Z57" i="3"/>
  <c r="W13" i="3"/>
  <c r="Y60" i="3"/>
  <c r="X60" i="3"/>
  <c r="O8" i="8" l="1"/>
  <c r="N8" i="8"/>
  <c r="R77" i="7"/>
  <c r="W98" i="7"/>
  <c r="R11" i="7"/>
  <c r="T172" i="7"/>
  <c r="U111" i="7"/>
  <c r="W132" i="7"/>
  <c r="V63" i="7"/>
  <c r="W63" i="7"/>
  <c r="U77" i="7"/>
  <c r="S63" i="7"/>
  <c r="M43" i="7"/>
  <c r="U43" i="7" s="1"/>
  <c r="S107" i="7"/>
  <c r="R28" i="7"/>
  <c r="S28" i="7"/>
  <c r="V28" i="7"/>
  <c r="U85" i="7"/>
  <c r="U182" i="7"/>
  <c r="W27" i="7"/>
  <c r="U28" i="7"/>
  <c r="U27" i="7"/>
  <c r="M152" i="7"/>
  <c r="T132" i="7"/>
  <c r="R167" i="7"/>
  <c r="V132" i="7"/>
  <c r="W77" i="7"/>
  <c r="T51" i="7"/>
  <c r="W34" i="7"/>
  <c r="M78" i="7"/>
  <c r="S78" i="7" s="1"/>
  <c r="R83" i="7"/>
  <c r="S51" i="7"/>
  <c r="R64" i="7"/>
  <c r="U84" i="7"/>
  <c r="S77" i="7"/>
  <c r="R182" i="7"/>
  <c r="U63" i="7"/>
  <c r="S182" i="7"/>
  <c r="W13" i="7"/>
  <c r="S84" i="7"/>
  <c r="U107" i="7"/>
  <c r="T182" i="7"/>
  <c r="R13" i="7"/>
  <c r="V64" i="7"/>
  <c r="T84" i="7"/>
  <c r="W84" i="7"/>
  <c r="R111" i="7"/>
  <c r="V91" i="7"/>
  <c r="V83" i="7"/>
  <c r="W85" i="7"/>
  <c r="V84" i="7"/>
  <c r="S111" i="7"/>
  <c r="W51" i="7"/>
  <c r="W91" i="7"/>
  <c r="T111" i="7"/>
  <c r="S85" i="7"/>
  <c r="T83" i="7"/>
  <c r="S93" i="7"/>
  <c r="R51" i="7"/>
  <c r="R91" i="7"/>
  <c r="V51" i="7"/>
  <c r="V93" i="7"/>
  <c r="W83" i="7"/>
  <c r="R62" i="7"/>
  <c r="U167" i="7"/>
  <c r="S83" i="7"/>
  <c r="M113" i="7"/>
  <c r="W113" i="7" s="1"/>
  <c r="W150" i="7"/>
  <c r="R150" i="7"/>
  <c r="U150" i="7"/>
  <c r="V45" i="7"/>
  <c r="S60" i="7"/>
  <c r="R90" i="7"/>
  <c r="V60" i="7"/>
  <c r="T54" i="7"/>
  <c r="S96" i="7"/>
  <c r="T90" i="7"/>
  <c r="T92" i="7"/>
  <c r="W64" i="7"/>
  <c r="R137" i="7"/>
  <c r="U90" i="7"/>
  <c r="W92" i="7"/>
  <c r="U52" i="7"/>
  <c r="U60" i="7"/>
  <c r="S64" i="7"/>
  <c r="U92" i="7"/>
  <c r="R60" i="7"/>
  <c r="T64" i="7"/>
  <c r="V92" i="7"/>
  <c r="T60" i="7"/>
  <c r="Q60" i="7" s="1"/>
  <c r="AA60" i="7" s="1"/>
  <c r="S137" i="7"/>
  <c r="R151" i="7"/>
  <c r="U54" i="7"/>
  <c r="S167" i="7"/>
  <c r="R107" i="7"/>
  <c r="T150" i="7"/>
  <c r="V52" i="7"/>
  <c r="S151" i="7"/>
  <c r="S54" i="7"/>
  <c r="V167" i="7"/>
  <c r="V150" i="7"/>
  <c r="V54" i="7"/>
  <c r="T59" i="7"/>
  <c r="T151" i="7"/>
  <c r="S91" i="7"/>
  <c r="W54" i="7"/>
  <c r="T107" i="7"/>
  <c r="T137" i="7"/>
  <c r="U151" i="7"/>
  <c r="S52" i="7"/>
  <c r="U137" i="7"/>
  <c r="T91" i="7"/>
  <c r="V151" i="7"/>
  <c r="V107" i="7"/>
  <c r="V137" i="7"/>
  <c r="R85" i="7"/>
  <c r="R86" i="7"/>
  <c r="U172" i="7"/>
  <c r="V172" i="7"/>
  <c r="V59" i="7"/>
  <c r="U177" i="7"/>
  <c r="W172" i="7"/>
  <c r="W177" i="7"/>
  <c r="T52" i="7"/>
  <c r="U59" i="7"/>
  <c r="T177" i="7"/>
  <c r="W110" i="7"/>
  <c r="R172" i="7"/>
  <c r="W59" i="7"/>
  <c r="S177" i="7"/>
  <c r="R59" i="7"/>
  <c r="R52" i="7"/>
  <c r="S13" i="7"/>
  <c r="R177" i="7"/>
  <c r="U180" i="7"/>
  <c r="R98" i="7"/>
  <c r="S82" i="7"/>
  <c r="V180" i="7"/>
  <c r="T98" i="7"/>
  <c r="T62" i="7"/>
  <c r="W82" i="7"/>
  <c r="W180" i="7"/>
  <c r="U98" i="7"/>
  <c r="U62" i="7"/>
  <c r="R82" i="7"/>
  <c r="R180" i="7"/>
  <c r="V98" i="7"/>
  <c r="V62" i="7"/>
  <c r="T82" i="7"/>
  <c r="W62" i="7"/>
  <c r="U82" i="7"/>
  <c r="M154" i="7"/>
  <c r="S154" i="7" s="1"/>
  <c r="T13" i="7"/>
  <c r="W61" i="7"/>
  <c r="S61" i="7"/>
  <c r="S43" i="7"/>
  <c r="T43" i="7"/>
  <c r="R43" i="7"/>
  <c r="V43" i="7"/>
  <c r="W43" i="7"/>
  <c r="M70" i="7"/>
  <c r="O70" i="7"/>
  <c r="T86" i="7"/>
  <c r="R159" i="7"/>
  <c r="U86" i="7"/>
  <c r="S159" i="7"/>
  <c r="M119" i="7"/>
  <c r="O119" i="7"/>
  <c r="V86" i="7"/>
  <c r="T159" i="7"/>
  <c r="Q159" i="7" s="1"/>
  <c r="Z159" i="7" s="1"/>
  <c r="V159" i="7"/>
  <c r="S86" i="7"/>
  <c r="V112" i="7"/>
  <c r="U13" i="7"/>
  <c r="S143" i="7"/>
  <c r="S110" i="7"/>
  <c r="W45" i="7"/>
  <c r="O160" i="7"/>
  <c r="R160" i="7" s="1"/>
  <c r="R110" i="7"/>
  <c r="T110" i="7"/>
  <c r="O103" i="7"/>
  <c r="R103" i="7" s="1"/>
  <c r="U110" i="7"/>
  <c r="R45" i="7"/>
  <c r="S45" i="7"/>
  <c r="T45" i="7"/>
  <c r="W112" i="7"/>
  <c r="O148" i="7"/>
  <c r="M148" i="7"/>
  <c r="M138" i="7"/>
  <c r="T138" i="7" s="1"/>
  <c r="U96" i="7"/>
  <c r="T143" i="7"/>
  <c r="U93" i="7"/>
  <c r="V96" i="7"/>
  <c r="V143" i="7"/>
  <c r="R93" i="7"/>
  <c r="W143" i="7"/>
  <c r="R96" i="7"/>
  <c r="S99" i="7"/>
  <c r="S112" i="7"/>
  <c r="T96" i="7"/>
  <c r="R143" i="7"/>
  <c r="U24" i="7"/>
  <c r="T24" i="7"/>
  <c r="S24" i="7"/>
  <c r="R24" i="7"/>
  <c r="V24" i="7"/>
  <c r="W24" i="7"/>
  <c r="W159" i="7"/>
  <c r="R132" i="7"/>
  <c r="R112" i="7"/>
  <c r="T112" i="7"/>
  <c r="R120" i="7"/>
  <c r="M153" i="7"/>
  <c r="O153" i="7"/>
  <c r="M161" i="7"/>
  <c r="O161" i="7"/>
  <c r="U99" i="7"/>
  <c r="W99" i="7"/>
  <c r="R99" i="7"/>
  <c r="T99" i="7"/>
  <c r="O174" i="7"/>
  <c r="M174" i="7"/>
  <c r="N123" i="7"/>
  <c r="O131" i="7"/>
  <c r="M131" i="7"/>
  <c r="M135" i="7"/>
  <c r="O135" i="7"/>
  <c r="R61" i="7"/>
  <c r="T61" i="7"/>
  <c r="U61" i="7"/>
  <c r="V120" i="7"/>
  <c r="O166" i="7"/>
  <c r="M166" i="7"/>
  <c r="O126" i="7"/>
  <c r="M126" i="7"/>
  <c r="O127" i="7"/>
  <c r="M127" i="7"/>
  <c r="W120" i="7"/>
  <c r="U120" i="7"/>
  <c r="O133" i="7"/>
  <c r="M133" i="7"/>
  <c r="O146" i="7"/>
  <c r="M146" i="7"/>
  <c r="M169" i="7"/>
  <c r="O169" i="7"/>
  <c r="O121" i="7"/>
  <c r="M121" i="7"/>
  <c r="M117" i="7"/>
  <c r="O117" i="7"/>
  <c r="O162" i="7"/>
  <c r="M162" i="7"/>
  <c r="O125" i="7"/>
  <c r="M125" i="7"/>
  <c r="O134" i="7"/>
  <c r="M134" i="7"/>
  <c r="M156" i="7"/>
  <c r="O156" i="7"/>
  <c r="O129" i="7"/>
  <c r="M129" i="7"/>
  <c r="S120" i="7"/>
  <c r="O139" i="7"/>
  <c r="M139" i="7"/>
  <c r="M88" i="7"/>
  <c r="O88" i="7"/>
  <c r="O164" i="7"/>
  <c r="M164" i="7"/>
  <c r="O118" i="7"/>
  <c r="M118" i="7"/>
  <c r="S25" i="7"/>
  <c r="R25" i="7"/>
  <c r="T25" i="7"/>
  <c r="W25" i="7"/>
  <c r="V25" i="7"/>
  <c r="U25" i="7"/>
  <c r="U22" i="7"/>
  <c r="T22" i="7"/>
  <c r="S22" i="7"/>
  <c r="R22" i="7"/>
  <c r="W22" i="7"/>
  <c r="V22" i="7"/>
  <c r="U20" i="7"/>
  <c r="T20" i="7"/>
  <c r="R20" i="7"/>
  <c r="S20" i="7"/>
  <c r="W20" i="7"/>
  <c r="V20" i="7"/>
  <c r="U17" i="7"/>
  <c r="T17" i="7"/>
  <c r="S17" i="7"/>
  <c r="R17" i="7"/>
  <c r="W17" i="7"/>
  <c r="V17" i="7"/>
  <c r="V14" i="7"/>
  <c r="W14" i="7"/>
  <c r="U14" i="7"/>
  <c r="T14" i="7"/>
  <c r="S14" i="7"/>
  <c r="R14" i="7"/>
  <c r="U12" i="7"/>
  <c r="R12" i="7"/>
  <c r="W12" i="7"/>
  <c r="V12" i="7"/>
  <c r="T12" i="7"/>
  <c r="S12" i="7"/>
  <c r="W9" i="7"/>
  <c r="V9" i="7"/>
  <c r="U9" i="7"/>
  <c r="T9" i="7"/>
  <c r="S9" i="7"/>
  <c r="R9" i="7"/>
  <c r="T89" i="7"/>
  <c r="S89" i="7"/>
  <c r="R89" i="7"/>
  <c r="W89" i="7"/>
  <c r="V89" i="7"/>
  <c r="U89" i="7"/>
  <c r="W179" i="7"/>
  <c r="V179" i="7"/>
  <c r="U179" i="7"/>
  <c r="T179" i="7"/>
  <c r="S179" i="7"/>
  <c r="R179" i="7"/>
  <c r="R128" i="7"/>
  <c r="V128" i="7"/>
  <c r="U128" i="7"/>
  <c r="S128" i="7"/>
  <c r="W128" i="7"/>
  <c r="T128" i="7"/>
  <c r="R66" i="7"/>
  <c r="S66" i="7"/>
  <c r="W66" i="7"/>
  <c r="V66" i="7"/>
  <c r="U66" i="7"/>
  <c r="T66" i="7"/>
  <c r="R50" i="7"/>
  <c r="W50" i="7"/>
  <c r="V50" i="7"/>
  <c r="U50" i="7"/>
  <c r="T50" i="7"/>
  <c r="S50" i="7"/>
  <c r="W33" i="7"/>
  <c r="V33" i="7"/>
  <c r="U33" i="7"/>
  <c r="T33" i="7"/>
  <c r="S33" i="7"/>
  <c r="R33" i="7"/>
  <c r="W170" i="7"/>
  <c r="V170" i="7"/>
  <c r="U170" i="7"/>
  <c r="T170" i="7"/>
  <c r="R170" i="7"/>
  <c r="S170" i="7"/>
  <c r="T105" i="7"/>
  <c r="S105" i="7"/>
  <c r="R105" i="7"/>
  <c r="W105" i="7"/>
  <c r="V105" i="7"/>
  <c r="U105" i="7"/>
  <c r="T97" i="7"/>
  <c r="S97" i="7"/>
  <c r="R97" i="7"/>
  <c r="W97" i="7"/>
  <c r="V97" i="7"/>
  <c r="U97" i="7"/>
  <c r="R140" i="7"/>
  <c r="V140" i="7"/>
  <c r="U140" i="7"/>
  <c r="W140" i="7"/>
  <c r="T140" i="7"/>
  <c r="S140" i="7"/>
  <c r="V36" i="7"/>
  <c r="U36" i="7"/>
  <c r="T36" i="7"/>
  <c r="S36" i="7"/>
  <c r="W36" i="7"/>
  <c r="R36" i="7"/>
  <c r="W49" i="7"/>
  <c r="V49" i="7"/>
  <c r="U49" i="7"/>
  <c r="T49" i="7"/>
  <c r="S49" i="7"/>
  <c r="R49" i="7"/>
  <c r="T165" i="7"/>
  <c r="S165" i="7"/>
  <c r="R165" i="7"/>
  <c r="W165" i="7"/>
  <c r="V165" i="7"/>
  <c r="U165" i="7"/>
  <c r="V142" i="7"/>
  <c r="U142" i="7"/>
  <c r="T142" i="7"/>
  <c r="R142" i="7"/>
  <c r="S142" i="7"/>
  <c r="W142" i="7"/>
  <c r="T55" i="7"/>
  <c r="S55" i="7"/>
  <c r="R55" i="7"/>
  <c r="U55" i="7"/>
  <c r="W55" i="7"/>
  <c r="V55" i="7"/>
  <c r="U181" i="7"/>
  <c r="T181" i="7"/>
  <c r="S181" i="7"/>
  <c r="R181" i="7"/>
  <c r="W181" i="7"/>
  <c r="V181" i="7"/>
  <c r="W71" i="7"/>
  <c r="V71" i="7"/>
  <c r="T71" i="7"/>
  <c r="S71" i="7"/>
  <c r="R71" i="7"/>
  <c r="U71" i="7"/>
  <c r="W87" i="7"/>
  <c r="V87" i="7"/>
  <c r="T87" i="7"/>
  <c r="S87" i="7"/>
  <c r="U87" i="7"/>
  <c r="R87" i="7"/>
  <c r="W79" i="7"/>
  <c r="V79" i="7"/>
  <c r="T79" i="7"/>
  <c r="S79" i="7"/>
  <c r="U79" i="7"/>
  <c r="R79" i="7"/>
  <c r="W57" i="7"/>
  <c r="V57" i="7"/>
  <c r="U57" i="7"/>
  <c r="T57" i="7"/>
  <c r="S57" i="7"/>
  <c r="R57" i="7"/>
  <c r="W95" i="7"/>
  <c r="V95" i="7"/>
  <c r="T95" i="7"/>
  <c r="S95" i="7"/>
  <c r="U95" i="7"/>
  <c r="R95" i="7"/>
  <c r="T157" i="7"/>
  <c r="S157" i="7"/>
  <c r="R157" i="7"/>
  <c r="W157" i="7"/>
  <c r="V157" i="7"/>
  <c r="U157" i="7"/>
  <c r="T145" i="7"/>
  <c r="S145" i="7"/>
  <c r="R145" i="7"/>
  <c r="W145" i="7"/>
  <c r="U145" i="7"/>
  <c r="V145" i="7"/>
  <c r="R136" i="7"/>
  <c r="V136" i="7"/>
  <c r="U136" i="7"/>
  <c r="W136" i="7"/>
  <c r="T136" i="7"/>
  <c r="S136" i="7"/>
  <c r="T109" i="7"/>
  <c r="S109" i="7"/>
  <c r="R109" i="7"/>
  <c r="W109" i="7"/>
  <c r="V109" i="7"/>
  <c r="U109" i="7"/>
  <c r="T149" i="7"/>
  <c r="S149" i="7"/>
  <c r="R149" i="7"/>
  <c r="W149" i="7"/>
  <c r="U149" i="7"/>
  <c r="V149" i="7"/>
  <c r="V44" i="7"/>
  <c r="U44" i="7"/>
  <c r="T44" i="7"/>
  <c r="S44" i="7"/>
  <c r="W44" i="7"/>
  <c r="R44" i="7"/>
  <c r="W147" i="7"/>
  <c r="V147" i="7"/>
  <c r="T147" i="7"/>
  <c r="S147" i="7"/>
  <c r="U147" i="7"/>
  <c r="R147" i="7"/>
  <c r="W178" i="7"/>
  <c r="V178" i="7"/>
  <c r="U178" i="7"/>
  <c r="T178" i="7"/>
  <c r="S178" i="7"/>
  <c r="R178" i="7"/>
  <c r="R42" i="7"/>
  <c r="W42" i="7"/>
  <c r="V42" i="7"/>
  <c r="U42" i="7"/>
  <c r="T42" i="7"/>
  <c r="S42" i="7"/>
  <c r="W41" i="7"/>
  <c r="V41" i="7"/>
  <c r="U41" i="7"/>
  <c r="T41" i="7"/>
  <c r="S41" i="7"/>
  <c r="R41" i="7"/>
  <c r="V32" i="7"/>
  <c r="U32" i="7"/>
  <c r="T32" i="7"/>
  <c r="S32" i="7"/>
  <c r="R32" i="7"/>
  <c r="W32" i="7"/>
  <c r="W65" i="7"/>
  <c r="V65" i="7"/>
  <c r="U65" i="7"/>
  <c r="T65" i="7"/>
  <c r="S65" i="7"/>
  <c r="R65" i="7"/>
  <c r="R168" i="7"/>
  <c r="V168" i="7"/>
  <c r="U168" i="7"/>
  <c r="W168" i="7"/>
  <c r="T168" i="7"/>
  <c r="S168" i="7"/>
  <c r="R58" i="7"/>
  <c r="S58" i="7"/>
  <c r="W58" i="7"/>
  <c r="V58" i="7"/>
  <c r="U58" i="7"/>
  <c r="T58" i="7"/>
  <c r="T73" i="7"/>
  <c r="S73" i="7"/>
  <c r="R73" i="7"/>
  <c r="W73" i="7"/>
  <c r="V73" i="7"/>
  <c r="U73" i="7"/>
  <c r="R46" i="7"/>
  <c r="S46" i="7"/>
  <c r="W46" i="7"/>
  <c r="V46" i="7"/>
  <c r="U46" i="7"/>
  <c r="T46" i="7"/>
  <c r="R152" i="7"/>
  <c r="V152" i="7"/>
  <c r="U152" i="7"/>
  <c r="T152" i="7"/>
  <c r="S152" i="7"/>
  <c r="W152" i="7"/>
  <c r="T101" i="7"/>
  <c r="S101" i="7"/>
  <c r="R101" i="7"/>
  <c r="W101" i="7"/>
  <c r="V101" i="7"/>
  <c r="U101" i="7"/>
  <c r="V130" i="7"/>
  <c r="U130" i="7"/>
  <c r="T130" i="7"/>
  <c r="R130" i="7"/>
  <c r="W130" i="7"/>
  <c r="S130" i="7"/>
  <c r="W163" i="7"/>
  <c r="V163" i="7"/>
  <c r="T163" i="7"/>
  <c r="S163" i="7"/>
  <c r="R163" i="7"/>
  <c r="U163" i="7"/>
  <c r="W175" i="7"/>
  <c r="V175" i="7"/>
  <c r="U175" i="7"/>
  <c r="T175" i="7"/>
  <c r="S175" i="7"/>
  <c r="R175" i="7"/>
  <c r="V102" i="7"/>
  <c r="U102" i="7"/>
  <c r="T102" i="7"/>
  <c r="R102" i="7"/>
  <c r="W102" i="7"/>
  <c r="S102" i="7"/>
  <c r="R116" i="7"/>
  <c r="V116" i="7"/>
  <c r="U116" i="7"/>
  <c r="W116" i="7"/>
  <c r="T116" i="7"/>
  <c r="S116" i="7"/>
  <c r="T47" i="7"/>
  <c r="S47" i="7"/>
  <c r="R47" i="7"/>
  <c r="U47" i="7"/>
  <c r="W47" i="7"/>
  <c r="V47" i="7"/>
  <c r="R38" i="7"/>
  <c r="S38" i="7"/>
  <c r="W38" i="7"/>
  <c r="V38" i="7"/>
  <c r="U38" i="7"/>
  <c r="T38" i="7"/>
  <c r="U173" i="7"/>
  <c r="T173" i="7"/>
  <c r="S173" i="7"/>
  <c r="R173" i="7"/>
  <c r="W173" i="7"/>
  <c r="V173" i="7"/>
  <c r="R80" i="7"/>
  <c r="V80" i="7"/>
  <c r="U80" i="7"/>
  <c r="W80" i="7"/>
  <c r="T80" i="7"/>
  <c r="S80" i="7"/>
  <c r="S176" i="7"/>
  <c r="R176" i="7"/>
  <c r="W176" i="7"/>
  <c r="V176" i="7"/>
  <c r="U176" i="7"/>
  <c r="T176" i="7"/>
  <c r="R144" i="7"/>
  <c r="V144" i="7"/>
  <c r="U144" i="7"/>
  <c r="W144" i="7"/>
  <c r="T144" i="7"/>
  <c r="S144" i="7"/>
  <c r="U138" i="7"/>
  <c r="W138" i="7"/>
  <c r="V122" i="7"/>
  <c r="U122" i="7"/>
  <c r="T122" i="7"/>
  <c r="R122" i="7"/>
  <c r="W122" i="7"/>
  <c r="S122" i="7"/>
  <c r="R72" i="7"/>
  <c r="V72" i="7"/>
  <c r="U72" i="7"/>
  <c r="W72" i="7"/>
  <c r="T72" i="7"/>
  <c r="S72" i="7"/>
  <c r="R30" i="7"/>
  <c r="S30" i="7"/>
  <c r="W30" i="7"/>
  <c r="V30" i="7"/>
  <c r="U30" i="7"/>
  <c r="T30" i="7"/>
  <c r="V56" i="7"/>
  <c r="W56" i="7"/>
  <c r="U56" i="7"/>
  <c r="T56" i="7"/>
  <c r="S56" i="7"/>
  <c r="R56" i="7"/>
  <c r="V106" i="7"/>
  <c r="U106" i="7"/>
  <c r="T106" i="7"/>
  <c r="R106" i="7"/>
  <c r="S106" i="7"/>
  <c r="W106" i="7"/>
  <c r="T141" i="7"/>
  <c r="S141" i="7"/>
  <c r="R141" i="7"/>
  <c r="W141" i="7"/>
  <c r="V141" i="7"/>
  <c r="U141" i="7"/>
  <c r="W75" i="7"/>
  <c r="V75" i="7"/>
  <c r="T75" i="7"/>
  <c r="S75" i="7"/>
  <c r="U75" i="7"/>
  <c r="R75" i="7"/>
  <c r="V114" i="7"/>
  <c r="U114" i="7"/>
  <c r="T114" i="7"/>
  <c r="R114" i="7"/>
  <c r="W114" i="7"/>
  <c r="S114" i="7"/>
  <c r="W155" i="7"/>
  <c r="V155" i="7"/>
  <c r="T155" i="7"/>
  <c r="S155" i="7"/>
  <c r="U155" i="7"/>
  <c r="R155" i="7"/>
  <c r="T81" i="7"/>
  <c r="S81" i="7"/>
  <c r="R81" i="7"/>
  <c r="W81" i="7"/>
  <c r="U81" i="7"/>
  <c r="V81" i="7"/>
  <c r="W171" i="7"/>
  <c r="V171" i="7"/>
  <c r="U171" i="7"/>
  <c r="T171" i="7"/>
  <c r="S171" i="7"/>
  <c r="R171" i="7"/>
  <c r="T67" i="7"/>
  <c r="S67" i="7"/>
  <c r="R67" i="7"/>
  <c r="W67" i="7"/>
  <c r="U67" i="7"/>
  <c r="V67" i="7"/>
  <c r="R108" i="7"/>
  <c r="V108" i="7"/>
  <c r="U108" i="7"/>
  <c r="W108" i="7"/>
  <c r="T108" i="7"/>
  <c r="S108" i="7"/>
  <c r="Q19" i="7"/>
  <c r="AC19" i="7" s="1"/>
  <c r="Q48" i="7"/>
  <c r="AB48" i="7" s="1"/>
  <c r="Q40" i="7"/>
  <c r="AD40" i="7" s="1"/>
  <c r="Q26" i="7"/>
  <c r="Z26" i="7" s="1"/>
  <c r="Q34" i="7"/>
  <c r="AB34" i="7" s="1"/>
  <c r="Q63" i="7"/>
  <c r="AD63" i="7" s="1"/>
  <c r="Q15" i="7"/>
  <c r="Q104" i="7"/>
  <c r="Y104" i="7" s="1"/>
  <c r="Q94" i="7"/>
  <c r="Q29" i="7"/>
  <c r="AD29" i="7" s="1"/>
  <c r="Q74" i="7"/>
  <c r="Q21" i="7"/>
  <c r="Y21" i="7" s="1"/>
  <c r="Q53" i="7"/>
  <c r="AA53" i="7" s="1"/>
  <c r="Q11" i="7"/>
  <c r="AB11" i="7" s="1"/>
  <c r="Q10" i="7"/>
  <c r="AA10" i="7" s="1"/>
  <c r="Q31" i="7"/>
  <c r="Y31" i="7" s="1"/>
  <c r="Q77" i="7"/>
  <c r="AC77" i="7" s="1"/>
  <c r="Q37" i="7"/>
  <c r="AB37" i="7" s="1"/>
  <c r="Q39" i="7"/>
  <c r="AB39" i="7" s="1"/>
  <c r="Q28" i="7"/>
  <c r="AB28" i="7" s="1"/>
  <c r="Q115" i="7"/>
  <c r="AB115" i="7" s="1"/>
  <c r="Q35" i="7"/>
  <c r="AC35" i="7" s="1"/>
  <c r="Q68" i="7"/>
  <c r="AA68" i="7" s="1"/>
  <c r="Q23" i="7"/>
  <c r="Q124" i="7"/>
  <c r="AC124" i="7" s="1"/>
  <c r="Q18" i="7"/>
  <c r="AB18" i="7" s="1"/>
  <c r="Q111" i="7"/>
  <c r="Z111" i="7" s="1"/>
  <c r="Q16" i="7"/>
  <c r="Y16" i="7" s="1"/>
  <c r="Q69" i="7"/>
  <c r="AB69" i="7" s="1"/>
  <c r="Q100" i="7"/>
  <c r="Q76" i="7"/>
  <c r="Z22" i="3"/>
  <c r="Z49" i="3"/>
  <c r="Y16" i="3"/>
  <c r="Z16" i="3" s="1"/>
  <c r="Z26" i="3"/>
  <c r="Z12" i="3"/>
  <c r="W63" i="3"/>
  <c r="W44" i="3"/>
  <c r="Z38" i="3"/>
  <c r="W52" i="3"/>
  <c r="Z23" i="3"/>
  <c r="Z14" i="3"/>
  <c r="Z61" i="3"/>
  <c r="Y39" i="3"/>
  <c r="Z39" i="3" s="1"/>
  <c r="X20" i="3"/>
  <c r="Y20" i="3"/>
  <c r="X50" i="3"/>
  <c r="Y50" i="3"/>
  <c r="Z41" i="3"/>
  <c r="X43" i="3"/>
  <c r="Y43" i="3"/>
  <c r="X24" i="3"/>
  <c r="Y24" i="3"/>
  <c r="X35" i="3"/>
  <c r="Y35" i="3"/>
  <c r="Z35" i="3" s="1"/>
  <c r="X58" i="3"/>
  <c r="Y58" i="3"/>
  <c r="X62" i="3"/>
  <c r="Y62" i="3"/>
  <c r="Z37" i="3"/>
  <c r="X36" i="3"/>
  <c r="Y36" i="3"/>
  <c r="W28" i="3"/>
  <c r="X13" i="3"/>
  <c r="Y13" i="3"/>
  <c r="X51" i="3"/>
  <c r="Y51" i="3"/>
  <c r="Z33" i="3"/>
  <c r="X17" i="3"/>
  <c r="Y17" i="3"/>
  <c r="X59" i="3"/>
  <c r="Y59" i="3"/>
  <c r="Z60" i="3"/>
  <c r="X40" i="3"/>
  <c r="Y40" i="3"/>
  <c r="X25" i="3"/>
  <c r="Y25" i="3"/>
  <c r="Z18" i="3"/>
  <c r="X21" i="3"/>
  <c r="Y21" i="3"/>
  <c r="N186" i="8" l="1"/>
  <c r="N189" i="8" s="1"/>
  <c r="S160" i="7"/>
  <c r="V78" i="7"/>
  <c r="Q167" i="7"/>
  <c r="AC167" i="7" s="1"/>
  <c r="Q93" i="7"/>
  <c r="AD93" i="7" s="1"/>
  <c r="Q182" i="7"/>
  <c r="AA182" i="7" s="1"/>
  <c r="Q27" i="7"/>
  <c r="Y27" i="7" s="1"/>
  <c r="U78" i="7"/>
  <c r="T78" i="7"/>
  <c r="R78" i="7"/>
  <c r="Q91" i="7"/>
  <c r="Y91" i="7" s="1"/>
  <c r="Q92" i="7"/>
  <c r="Z92" i="7" s="1"/>
  <c r="Q90" i="7"/>
  <c r="AD90" i="7" s="1"/>
  <c r="Q83" i="7"/>
  <c r="AA83" i="7" s="1"/>
  <c r="Q64" i="7"/>
  <c r="Y64" i="7" s="1"/>
  <c r="Q98" i="7"/>
  <c r="Y98" i="7" s="1"/>
  <c r="Q59" i="7"/>
  <c r="Z59" i="7" s="1"/>
  <c r="Q150" i="7"/>
  <c r="Z150" i="7" s="1"/>
  <c r="W78" i="7"/>
  <c r="Q132" i="7"/>
  <c r="AD132" i="7" s="1"/>
  <c r="Q85" i="7"/>
  <c r="Y85" i="7" s="1"/>
  <c r="Q137" i="7"/>
  <c r="Y137" i="7" s="1"/>
  <c r="Q51" i="7"/>
  <c r="Y51" i="7" s="1"/>
  <c r="Q84" i="7"/>
  <c r="T160" i="7"/>
  <c r="V113" i="7"/>
  <c r="W160" i="7"/>
  <c r="Q45" i="7"/>
  <c r="AD45" i="7" s="1"/>
  <c r="T113" i="7"/>
  <c r="U160" i="7"/>
  <c r="R113" i="7"/>
  <c r="V160" i="7"/>
  <c r="Q120" i="7"/>
  <c r="Y120" i="7" s="1"/>
  <c r="S113" i="7"/>
  <c r="U113" i="7"/>
  <c r="T154" i="7"/>
  <c r="Q177" i="7"/>
  <c r="AC177" i="7" s="1"/>
  <c r="Q172" i="7"/>
  <c r="AD172" i="7" s="1"/>
  <c r="Q107" i="7"/>
  <c r="AC107" i="7" s="1"/>
  <c r="Q54" i="7"/>
  <c r="AD54" i="7" s="1"/>
  <c r="Q151" i="7"/>
  <c r="AD151" i="7" s="1"/>
  <c r="Q13" i="7"/>
  <c r="Y13" i="7" s="1"/>
  <c r="Q43" i="7"/>
  <c r="Z43" i="7" s="1"/>
  <c r="V138" i="7"/>
  <c r="U154" i="7"/>
  <c r="W154" i="7"/>
  <c r="S103" i="7"/>
  <c r="Q62" i="7"/>
  <c r="AD62" i="7" s="1"/>
  <c r="Q52" i="7"/>
  <c r="AD52" i="7" s="1"/>
  <c r="T103" i="7"/>
  <c r="Q86" i="7"/>
  <c r="AA86" i="7" s="1"/>
  <c r="Q82" i="7"/>
  <c r="Z82" i="7" s="1"/>
  <c r="Q180" i="7"/>
  <c r="AB180" i="7" s="1"/>
  <c r="Q110" i="7"/>
  <c r="Y110" i="7" s="1"/>
  <c r="V103" i="7"/>
  <c r="W103" i="7"/>
  <c r="Q61" i="7"/>
  <c r="AA61" i="7" s="1"/>
  <c r="S138" i="7"/>
  <c r="Y167" i="7"/>
  <c r="R138" i="7"/>
  <c r="U103" i="7"/>
  <c r="R154" i="7"/>
  <c r="V154" i="7"/>
  <c r="W119" i="7"/>
  <c r="V119" i="7"/>
  <c r="T119" i="7"/>
  <c r="S119" i="7"/>
  <c r="U119" i="7"/>
  <c r="R119" i="7"/>
  <c r="Q112" i="7"/>
  <c r="AB112" i="7" s="1"/>
  <c r="Q96" i="7"/>
  <c r="AD96" i="7" s="1"/>
  <c r="W70" i="7"/>
  <c r="S70" i="7"/>
  <c r="R70" i="7"/>
  <c r="V70" i="7"/>
  <c r="U70" i="7"/>
  <c r="T70" i="7"/>
  <c r="Q143" i="7"/>
  <c r="Y143" i="7" s="1"/>
  <c r="R148" i="7"/>
  <c r="V148" i="7"/>
  <c r="U148" i="7"/>
  <c r="W148" i="7"/>
  <c r="T148" i="7"/>
  <c r="S148" i="7"/>
  <c r="R164" i="7"/>
  <c r="AD167" i="7"/>
  <c r="S161" i="7"/>
  <c r="AB167" i="7"/>
  <c r="Z167" i="7"/>
  <c r="AA167" i="7"/>
  <c r="R174" i="7"/>
  <c r="Q99" i="7"/>
  <c r="AB99" i="7" s="1"/>
  <c r="R162" i="7"/>
  <c r="S88" i="7"/>
  <c r="W88" i="7"/>
  <c r="T88" i="7"/>
  <c r="R88" i="7"/>
  <c r="U88" i="7"/>
  <c r="V88" i="7"/>
  <c r="S134" i="7"/>
  <c r="R134" i="7"/>
  <c r="W134" i="7"/>
  <c r="V134" i="7"/>
  <c r="U134" i="7"/>
  <c r="T134" i="7"/>
  <c r="W131" i="7"/>
  <c r="V131" i="7"/>
  <c r="T131" i="7"/>
  <c r="S131" i="7"/>
  <c r="R131" i="7"/>
  <c r="U131" i="7"/>
  <c r="S139" i="7"/>
  <c r="U139" i="7"/>
  <c r="R139" i="7"/>
  <c r="V139" i="7"/>
  <c r="W139" i="7"/>
  <c r="T139" i="7"/>
  <c r="V121" i="7"/>
  <c r="U121" i="7"/>
  <c r="T121" i="7"/>
  <c r="S121" i="7"/>
  <c r="R121" i="7"/>
  <c r="W121" i="7"/>
  <c r="V117" i="7"/>
  <c r="T117" i="7"/>
  <c r="S117" i="7"/>
  <c r="R117" i="7"/>
  <c r="W117" i="7"/>
  <c r="V125" i="7"/>
  <c r="U125" i="7"/>
  <c r="W125" i="7"/>
  <c r="T125" i="7"/>
  <c r="R125" i="7"/>
  <c r="S125" i="7"/>
  <c r="S118" i="7"/>
  <c r="V118" i="7"/>
  <c r="U118" i="7"/>
  <c r="T118" i="7"/>
  <c r="R118" i="7"/>
  <c r="W118" i="7"/>
  <c r="R169" i="7"/>
  <c r="T127" i="7"/>
  <c r="S127" i="7"/>
  <c r="U127" i="7"/>
  <c r="R127" i="7"/>
  <c r="W127" i="7"/>
  <c r="V127" i="7"/>
  <c r="V129" i="7"/>
  <c r="U129" i="7"/>
  <c r="T129" i="7"/>
  <c r="R129" i="7"/>
  <c r="S129" i="7"/>
  <c r="W129" i="7"/>
  <c r="S169" i="7"/>
  <c r="V169" i="7"/>
  <c r="T169" i="7"/>
  <c r="U169" i="7"/>
  <c r="W169" i="7"/>
  <c r="M123" i="7"/>
  <c r="O123" i="7"/>
  <c r="V164" i="7"/>
  <c r="U164" i="7"/>
  <c r="W164" i="7"/>
  <c r="T164" i="7"/>
  <c r="S164" i="7"/>
  <c r="V162" i="7"/>
  <c r="U162" i="7"/>
  <c r="S162" i="7"/>
  <c r="T162" i="7"/>
  <c r="W162" i="7"/>
  <c r="V146" i="7"/>
  <c r="U146" i="7"/>
  <c r="T146" i="7"/>
  <c r="R146" i="7"/>
  <c r="S146" i="7"/>
  <c r="W146" i="7"/>
  <c r="U126" i="7"/>
  <c r="T126" i="7"/>
  <c r="R126" i="7"/>
  <c r="W126" i="7"/>
  <c r="S126" i="7"/>
  <c r="V126" i="7"/>
  <c r="N158" i="7"/>
  <c r="V161" i="7"/>
  <c r="W161" i="7"/>
  <c r="U161" i="7"/>
  <c r="R161" i="7"/>
  <c r="T161" i="7"/>
  <c r="W174" i="7"/>
  <c r="V174" i="7"/>
  <c r="U174" i="7"/>
  <c r="T174" i="7"/>
  <c r="S174" i="7"/>
  <c r="V156" i="7"/>
  <c r="U156" i="7"/>
  <c r="S156" i="7"/>
  <c r="T156" i="7"/>
  <c r="W156" i="7"/>
  <c r="R156" i="7"/>
  <c r="U117" i="7"/>
  <c r="T133" i="7"/>
  <c r="S133" i="7"/>
  <c r="R133" i="7"/>
  <c r="W133" i="7"/>
  <c r="V133" i="7"/>
  <c r="U133" i="7"/>
  <c r="T166" i="7"/>
  <c r="R166" i="7"/>
  <c r="W166" i="7"/>
  <c r="S166" i="7"/>
  <c r="U166" i="7"/>
  <c r="V166" i="7"/>
  <c r="W135" i="7"/>
  <c r="V135" i="7"/>
  <c r="T135" i="7"/>
  <c r="S135" i="7"/>
  <c r="U135" i="7"/>
  <c r="R135" i="7"/>
  <c r="R153" i="7"/>
  <c r="W153" i="7"/>
  <c r="V153" i="7"/>
  <c r="U153" i="7"/>
  <c r="S153" i="7"/>
  <c r="T153" i="7"/>
  <c r="AA120" i="7"/>
  <c r="AD85" i="7"/>
  <c r="AC13" i="7"/>
  <c r="AD13" i="7"/>
  <c r="Z91" i="7"/>
  <c r="AA93" i="7"/>
  <c r="AA91" i="7"/>
  <c r="AA85" i="7"/>
  <c r="AB91" i="7"/>
  <c r="AC91" i="7"/>
  <c r="AD91" i="7"/>
  <c r="AC93" i="7"/>
  <c r="AA48" i="7"/>
  <c r="AD159" i="7"/>
  <c r="AB159" i="7"/>
  <c r="AB19" i="7"/>
  <c r="AA19" i="7"/>
  <c r="Z93" i="7"/>
  <c r="Y93" i="7"/>
  <c r="Y19" i="7"/>
  <c r="AD37" i="7"/>
  <c r="AA77" i="7"/>
  <c r="AC150" i="7"/>
  <c r="AC159" i="7"/>
  <c r="Z34" i="7"/>
  <c r="AA110" i="7"/>
  <c r="AC34" i="7"/>
  <c r="AC92" i="7"/>
  <c r="Z29" i="7"/>
  <c r="AD31" i="7"/>
  <c r="AD19" i="7"/>
  <c r="AD150" i="7"/>
  <c r="Z19" i="7"/>
  <c r="Y115" i="7"/>
  <c r="AB63" i="7"/>
  <c r="Z39" i="7"/>
  <c r="AA124" i="7"/>
  <c r="AB104" i="7"/>
  <c r="AC104" i="7"/>
  <c r="Z27" i="7"/>
  <c r="Y132" i="7"/>
  <c r="AC10" i="7"/>
  <c r="Z45" i="7"/>
  <c r="AD182" i="7"/>
  <c r="AC59" i="7"/>
  <c r="Y159" i="7"/>
  <c r="AB53" i="7"/>
  <c r="AA39" i="7"/>
  <c r="Z132" i="7"/>
  <c r="Y39" i="7"/>
  <c r="Y63" i="7"/>
  <c r="AA159" i="7"/>
  <c r="AB124" i="7"/>
  <c r="AA104" i="7"/>
  <c r="AA92" i="7"/>
  <c r="AD104" i="7"/>
  <c r="Y37" i="7"/>
  <c r="Z35" i="7"/>
  <c r="AC39" i="7"/>
  <c r="Y172" i="7"/>
  <c r="Y182" i="7"/>
  <c r="Z53" i="7"/>
  <c r="AA132" i="7"/>
  <c r="AB76" i="7"/>
  <c r="Z76" i="7"/>
  <c r="Y76" i="7"/>
  <c r="AC76" i="7"/>
  <c r="AD76" i="7"/>
  <c r="AB100" i="7"/>
  <c r="Y100" i="7"/>
  <c r="Z100" i="7"/>
  <c r="AD100" i="7"/>
  <c r="AC100" i="7"/>
  <c r="AA100" i="7"/>
  <c r="AD177" i="7"/>
  <c r="Z177" i="7"/>
  <c r="AA177" i="7"/>
  <c r="Y151" i="7"/>
  <c r="AB84" i="7"/>
  <c r="AA84" i="7"/>
  <c r="Z84" i="7"/>
  <c r="Y84" i="7"/>
  <c r="AC84" i="7"/>
  <c r="AD84" i="7"/>
  <c r="AB23" i="7"/>
  <c r="AA23" i="7"/>
  <c r="Z23" i="7"/>
  <c r="Y23" i="7"/>
  <c r="AC23" i="7"/>
  <c r="AD23" i="7"/>
  <c r="Y74" i="7"/>
  <c r="AB74" i="7"/>
  <c r="AD74" i="7"/>
  <c r="Z74" i="7"/>
  <c r="AC74" i="7"/>
  <c r="AB94" i="7"/>
  <c r="AD94" i="7"/>
  <c r="Z94" i="7"/>
  <c r="Y94" i="7"/>
  <c r="AA94" i="7"/>
  <c r="AC94" i="7"/>
  <c r="Z15" i="7"/>
  <c r="AB15" i="7"/>
  <c r="AD15" i="7"/>
  <c r="AC15" i="7"/>
  <c r="Y15" i="7"/>
  <c r="AA15" i="7"/>
  <c r="AA74" i="7"/>
  <c r="AA107" i="7"/>
  <c r="AC54" i="7"/>
  <c r="AA54" i="7"/>
  <c r="AD64" i="7"/>
  <c r="AC16" i="7"/>
  <c r="AA16" i="7"/>
  <c r="AD16" i="7"/>
  <c r="Z16" i="7"/>
  <c r="AB16" i="7"/>
  <c r="AA76" i="7"/>
  <c r="Y69" i="7"/>
  <c r="Y68" i="7"/>
  <c r="AD11" i="7"/>
  <c r="AD110" i="7"/>
  <c r="AC110" i="7"/>
  <c r="Z77" i="7"/>
  <c r="AC82" i="7"/>
  <c r="Z110" i="7"/>
  <c r="AC27" i="7"/>
  <c r="Z98" i="7"/>
  <c r="Z18" i="7"/>
  <c r="Y45" i="7"/>
  <c r="AB40" i="7"/>
  <c r="AB59" i="7"/>
  <c r="Y62" i="7"/>
  <c r="AC68" i="7"/>
  <c r="Z21" i="7"/>
  <c r="AA137" i="7"/>
  <c r="AC63" i="7"/>
  <c r="AC111" i="7"/>
  <c r="AB111" i="7"/>
  <c r="AA111" i="7"/>
  <c r="AB182" i="7"/>
  <c r="AB98" i="7"/>
  <c r="AC53" i="7"/>
  <c r="AD39" i="7"/>
  <c r="AA21" i="7"/>
  <c r="Z28" i="7"/>
  <c r="AC60" i="7"/>
  <c r="AA172" i="7"/>
  <c r="Z31" i="7"/>
  <c r="AD35" i="7"/>
  <c r="AC182" i="7"/>
  <c r="AD124" i="7"/>
  <c r="AA115" i="7"/>
  <c r="AD111" i="7"/>
  <c r="AB90" i="7"/>
  <c r="Z68" i="7"/>
  <c r="Y82" i="7"/>
  <c r="AC98" i="7"/>
  <c r="Y124" i="7"/>
  <c r="AB110" i="7"/>
  <c r="AA37" i="7"/>
  <c r="Z10" i="7"/>
  <c r="AA69" i="7"/>
  <c r="AD21" i="7"/>
  <c r="AC69" i="7"/>
  <c r="Y90" i="7"/>
  <c r="AD98" i="7"/>
  <c r="AD115" i="7"/>
  <c r="AC90" i="7"/>
  <c r="Z69" i="7"/>
  <c r="AD53" i="7"/>
  <c r="Z37" i="7"/>
  <c r="Y150" i="7"/>
  <c r="Z137" i="7"/>
  <c r="AD68" i="7"/>
  <c r="AB137" i="7"/>
  <c r="AC31" i="7"/>
  <c r="Z90" i="7"/>
  <c r="AC21" i="7"/>
  <c r="Z124" i="7"/>
  <c r="AD28" i="7"/>
  <c r="AB35" i="7"/>
  <c r="AB27" i="7"/>
  <c r="AC52" i="7"/>
  <c r="AB29" i="7"/>
  <c r="AC115" i="7"/>
  <c r="AA35" i="7"/>
  <c r="AB10" i="7"/>
  <c r="AB31" i="7"/>
  <c r="Z180" i="7"/>
  <c r="Y34" i="7"/>
  <c r="AC37" i="7"/>
  <c r="Y111" i="7"/>
  <c r="AD27" i="7"/>
  <c r="AA29" i="7"/>
  <c r="AC132" i="7"/>
  <c r="Y11" i="7"/>
  <c r="AA150" i="7"/>
  <c r="AC11" i="7"/>
  <c r="AA82" i="7"/>
  <c r="AA11" i="7"/>
  <c r="Z48" i="7"/>
  <c r="AA34" i="7"/>
  <c r="Z11" i="7"/>
  <c r="AA98" i="7"/>
  <c r="AC18" i="7"/>
  <c r="AD92" i="7"/>
  <c r="Y180" i="7"/>
  <c r="AB132" i="7"/>
  <c r="Z60" i="7"/>
  <c r="Y77" i="7"/>
  <c r="AD10" i="7"/>
  <c r="Y35" i="7"/>
  <c r="Z40" i="7"/>
  <c r="AA31" i="7"/>
  <c r="Y29" i="7"/>
  <c r="Y92" i="7"/>
  <c r="AD48" i="7"/>
  <c r="AA90" i="7"/>
  <c r="AA40" i="7"/>
  <c r="Z172" i="7"/>
  <c r="Y53" i="7"/>
  <c r="AA63" i="7"/>
  <c r="AD18" i="7"/>
  <c r="AB60" i="7"/>
  <c r="AB150" i="7"/>
  <c r="AC180" i="7"/>
  <c r="Z182" i="7"/>
  <c r="Y28" i="7"/>
  <c r="AA180" i="7"/>
  <c r="Z51" i="7"/>
  <c r="AD180" i="7"/>
  <c r="Y60" i="7"/>
  <c r="AB21" i="7"/>
  <c r="AC45" i="7"/>
  <c r="AD69" i="7"/>
  <c r="AD34" i="7"/>
  <c r="Z115" i="7"/>
  <c r="AB77" i="7"/>
  <c r="Y10" i="7"/>
  <c r="AD137" i="7"/>
  <c r="AB68" i="7"/>
  <c r="AA28" i="7"/>
  <c r="AC28" i="7"/>
  <c r="AB92" i="7"/>
  <c r="AC48" i="7"/>
  <c r="Y18" i="7"/>
  <c r="AB45" i="7"/>
  <c r="AC172" i="7"/>
  <c r="AD77" i="7"/>
  <c r="AB172" i="7"/>
  <c r="Z83" i="7"/>
  <c r="Y83" i="7"/>
  <c r="AD83" i="7"/>
  <c r="AB83" i="7"/>
  <c r="AC83" i="7"/>
  <c r="AC137" i="7"/>
  <c r="AD60" i="7"/>
  <c r="AC29" i="7"/>
  <c r="AA45" i="7"/>
  <c r="Y48" i="7"/>
  <c r="AA27" i="7"/>
  <c r="AA18" i="7"/>
  <c r="Z104" i="7"/>
  <c r="Y40" i="7"/>
  <c r="AC40" i="7"/>
  <c r="Z63" i="7"/>
  <c r="Y26" i="7"/>
  <c r="AD26" i="7"/>
  <c r="AA26" i="7"/>
  <c r="AB26" i="7"/>
  <c r="AC26" i="7"/>
  <c r="Q67" i="7"/>
  <c r="Y67" i="7" s="1"/>
  <c r="Q49" i="7"/>
  <c r="AA49" i="7" s="1"/>
  <c r="Q89" i="7"/>
  <c r="Y89" i="7" s="1"/>
  <c r="Q108" i="7"/>
  <c r="AD108" i="7" s="1"/>
  <c r="Q65" i="7"/>
  <c r="AB65" i="7" s="1"/>
  <c r="Q44" i="7"/>
  <c r="AB44" i="7" s="1"/>
  <c r="Q32" i="7"/>
  <c r="AA32" i="7" s="1"/>
  <c r="Q136" i="7"/>
  <c r="AB136" i="7" s="1"/>
  <c r="Q181" i="7"/>
  <c r="Y181" i="7" s="1"/>
  <c r="Q171" i="7"/>
  <c r="AB171" i="7" s="1"/>
  <c r="Q30" i="7"/>
  <c r="AD30" i="7" s="1"/>
  <c r="Q170" i="7"/>
  <c r="Z170" i="7" s="1"/>
  <c r="Q165" i="7"/>
  <c r="AD165" i="7" s="1"/>
  <c r="Q12" i="7"/>
  <c r="AA12" i="7" s="1"/>
  <c r="Q175" i="7"/>
  <c r="AD175" i="7" s="1"/>
  <c r="Q101" i="7"/>
  <c r="Z101" i="7" s="1"/>
  <c r="Q38" i="7"/>
  <c r="AC38" i="7" s="1"/>
  <c r="Q114" i="7"/>
  <c r="Z114" i="7" s="1"/>
  <c r="Q71" i="7"/>
  <c r="AA71" i="7" s="1"/>
  <c r="Q56" i="7"/>
  <c r="Y56" i="7" s="1"/>
  <c r="Q178" i="7"/>
  <c r="AB178" i="7" s="1"/>
  <c r="Q155" i="7"/>
  <c r="Y155" i="7" s="1"/>
  <c r="Q73" i="7"/>
  <c r="AC73" i="7" s="1"/>
  <c r="Q140" i="7"/>
  <c r="AD140" i="7" s="1"/>
  <c r="Q24" i="7"/>
  <c r="Z24" i="7" s="1"/>
  <c r="Q116" i="7"/>
  <c r="AA116" i="7" s="1"/>
  <c r="Q152" i="7"/>
  <c r="AB152" i="7" s="1"/>
  <c r="Q128" i="7"/>
  <c r="AB128" i="7" s="1"/>
  <c r="Q42" i="7"/>
  <c r="AB42" i="7" s="1"/>
  <c r="Q25" i="7"/>
  <c r="AB25" i="7" s="1"/>
  <c r="Q17" i="7"/>
  <c r="Z17" i="7" s="1"/>
  <c r="Q14" i="7"/>
  <c r="AC14" i="7" s="1"/>
  <c r="Q87" i="7"/>
  <c r="AB87" i="7" s="1"/>
  <c r="Q142" i="7"/>
  <c r="AC142" i="7" s="1"/>
  <c r="Q9" i="7"/>
  <c r="Z9" i="7" s="1"/>
  <c r="Q33" i="7"/>
  <c r="Z33" i="7" s="1"/>
  <c r="Q145" i="7"/>
  <c r="AC145" i="7" s="1"/>
  <c r="Q57" i="7"/>
  <c r="AB57" i="7" s="1"/>
  <c r="Q97" i="7"/>
  <c r="AA97" i="7" s="1"/>
  <c r="Q55" i="7"/>
  <c r="Y55" i="7" s="1"/>
  <c r="Q163" i="7"/>
  <c r="AC163" i="7" s="1"/>
  <c r="Q50" i="7"/>
  <c r="Y50" i="7" s="1"/>
  <c r="Q106" i="7"/>
  <c r="AB106" i="7" s="1"/>
  <c r="Q105" i="7"/>
  <c r="Z105" i="7" s="1"/>
  <c r="Q176" i="7"/>
  <c r="AA176" i="7" s="1"/>
  <c r="Q109" i="7"/>
  <c r="Y109" i="7" s="1"/>
  <c r="Q79" i="7"/>
  <c r="AB79" i="7" s="1"/>
  <c r="Q20" i="7"/>
  <c r="AA20" i="7" s="1"/>
  <c r="Q46" i="7"/>
  <c r="AC46" i="7" s="1"/>
  <c r="Q149" i="7"/>
  <c r="AD149" i="7" s="1"/>
  <c r="Q36" i="7"/>
  <c r="Q95" i="7"/>
  <c r="AA95" i="7" s="1"/>
  <c r="Q66" i="7"/>
  <c r="AA66" i="7" s="1"/>
  <c r="Q173" i="7"/>
  <c r="AA173" i="7" s="1"/>
  <c r="Q47" i="7"/>
  <c r="AC47" i="7" s="1"/>
  <c r="Q81" i="7"/>
  <c r="Z81" i="7" s="1"/>
  <c r="Q122" i="7"/>
  <c r="AD122" i="7" s="1"/>
  <c r="Q130" i="7"/>
  <c r="Z130" i="7" s="1"/>
  <c r="Q157" i="7"/>
  <c r="AA157" i="7" s="1"/>
  <c r="Q168" i="7"/>
  <c r="Z168" i="7" s="1"/>
  <c r="Q41" i="7"/>
  <c r="AA41" i="7" s="1"/>
  <c r="Q179" i="7"/>
  <c r="AC179" i="7" s="1"/>
  <c r="Q58" i="7"/>
  <c r="AA58" i="7" s="1"/>
  <c r="Q80" i="7"/>
  <c r="AA80" i="7" s="1"/>
  <c r="Q75" i="7"/>
  <c r="AB75" i="7" s="1"/>
  <c r="Q141" i="7"/>
  <c r="Z141" i="7" s="1"/>
  <c r="Q102" i="7"/>
  <c r="AB102" i="7" s="1"/>
  <c r="Q144" i="7"/>
  <c r="Z144" i="7" s="1"/>
  <c r="Q147" i="7"/>
  <c r="AC147" i="7" s="1"/>
  <c r="Q72" i="7"/>
  <c r="Z72" i="7" s="1"/>
  <c r="Q22" i="7"/>
  <c r="AC22" i="7" s="1"/>
  <c r="Z50" i="3"/>
  <c r="Z25" i="3"/>
  <c r="Z17" i="3"/>
  <c r="Z24" i="3"/>
  <c r="Z51" i="3"/>
  <c r="Z52" i="3" s="1"/>
  <c r="G7" i="5" s="1"/>
  <c r="X44" i="3"/>
  <c r="X52" i="3"/>
  <c r="Z20" i="3"/>
  <c r="Z36" i="3"/>
  <c r="Z58" i="3"/>
  <c r="Z40" i="3"/>
  <c r="Z21" i="3"/>
  <c r="X63" i="3"/>
  <c r="Y52" i="3"/>
  <c r="Y63" i="3"/>
  <c r="Y44" i="3"/>
  <c r="X28" i="3"/>
  <c r="Z62" i="3"/>
  <c r="Z43" i="3"/>
  <c r="Z13" i="3"/>
  <c r="Z59" i="3"/>
  <c r="Y28" i="3"/>
  <c r="O186" i="8" l="1"/>
  <c r="O189" i="8" s="1"/>
  <c r="AB52" i="7"/>
  <c r="Z151" i="7"/>
  <c r="AC85" i="7"/>
  <c r="AC120" i="7"/>
  <c r="AB151" i="7"/>
  <c r="Z85" i="7"/>
  <c r="AA52" i="7"/>
  <c r="AA59" i="7"/>
  <c r="Y52" i="7"/>
  <c r="Z52" i="7"/>
  <c r="Y59" i="7"/>
  <c r="AB177" i="7"/>
  <c r="AB85" i="7"/>
  <c r="AB93" i="7"/>
  <c r="AD59" i="7"/>
  <c r="AD120" i="7"/>
  <c r="Q78" i="7"/>
  <c r="AC78" i="7" s="1"/>
  <c r="AA151" i="7"/>
  <c r="AC151" i="7"/>
  <c r="AB120" i="7"/>
  <c r="AB51" i="7"/>
  <c r="AD112" i="7"/>
  <c r="AB64" i="7"/>
  <c r="AD107" i="7"/>
  <c r="AA51" i="7"/>
  <c r="Z64" i="7"/>
  <c r="Y107" i="7"/>
  <c r="AC64" i="7"/>
  <c r="Z107" i="7"/>
  <c r="AA64" i="7"/>
  <c r="AB107" i="7"/>
  <c r="Q160" i="7"/>
  <c r="AC160" i="7" s="1"/>
  <c r="Q113" i="7"/>
  <c r="AC113" i="7" s="1"/>
  <c r="AD51" i="7"/>
  <c r="AC51" i="7"/>
  <c r="Q103" i="7"/>
  <c r="AB103" i="7" s="1"/>
  <c r="AD82" i="7"/>
  <c r="AA13" i="7"/>
  <c r="Z13" i="7"/>
  <c r="AB13" i="7"/>
  <c r="AA112" i="7"/>
  <c r="AB54" i="7"/>
  <c r="Y54" i="7"/>
  <c r="Z120" i="7"/>
  <c r="AC143" i="7"/>
  <c r="Y112" i="7"/>
  <c r="AB62" i="7"/>
  <c r="Z112" i="7"/>
  <c r="AC112" i="7"/>
  <c r="Y177" i="7"/>
  <c r="Z61" i="7"/>
  <c r="AB61" i="7"/>
  <c r="Z62" i="7"/>
  <c r="AA62" i="7"/>
  <c r="Z54" i="7"/>
  <c r="AC62" i="7"/>
  <c r="AB43" i="7"/>
  <c r="Y43" i="7"/>
  <c r="Y86" i="7"/>
  <c r="AD43" i="7"/>
  <c r="AA43" i="7"/>
  <c r="AC43" i="7"/>
  <c r="AB82" i="7"/>
  <c r="Y61" i="7"/>
  <c r="Q138" i="7"/>
  <c r="AA138" i="7" s="1"/>
  <c r="AD86" i="7"/>
  <c r="Z86" i="7"/>
  <c r="AB86" i="7"/>
  <c r="AC86" i="7"/>
  <c r="AA113" i="7"/>
  <c r="Q154" i="7"/>
  <c r="AC154" i="7" s="1"/>
  <c r="AC61" i="7"/>
  <c r="AD61" i="7"/>
  <c r="Q119" i="7"/>
  <c r="AB78" i="7"/>
  <c r="AA78" i="7"/>
  <c r="Y78" i="7"/>
  <c r="AB96" i="7"/>
  <c r="AC96" i="7"/>
  <c r="AA96" i="7"/>
  <c r="Q70" i="7"/>
  <c r="Z96" i="7"/>
  <c r="Y96" i="7"/>
  <c r="Z143" i="7"/>
  <c r="AD143" i="7"/>
  <c r="AA143" i="7"/>
  <c r="AB143" i="7"/>
  <c r="Q174" i="7"/>
  <c r="Y174" i="7" s="1"/>
  <c r="Q148" i="7"/>
  <c r="AA148" i="7" s="1"/>
  <c r="Q162" i="7"/>
  <c r="Y162" i="7" s="1"/>
  <c r="Y99" i="7"/>
  <c r="AC99" i="7"/>
  <c r="Z99" i="7"/>
  <c r="AD99" i="7"/>
  <c r="AA99" i="7"/>
  <c r="AD174" i="7"/>
  <c r="M158" i="7"/>
  <c r="O158" i="7"/>
  <c r="Q146" i="7"/>
  <c r="Y146" i="7" s="1"/>
  <c r="V123" i="7"/>
  <c r="T123" i="7"/>
  <c r="S123" i="7"/>
  <c r="U123" i="7"/>
  <c r="W123" i="7"/>
  <c r="R123" i="7"/>
  <c r="Q129" i="7"/>
  <c r="Q117" i="7"/>
  <c r="AA117" i="7" s="1"/>
  <c r="Q164" i="7"/>
  <c r="Q131" i="7"/>
  <c r="Q153" i="7"/>
  <c r="Z153" i="7" s="1"/>
  <c r="Q133" i="7"/>
  <c r="Y133" i="7" s="1"/>
  <c r="Q161" i="7"/>
  <c r="Y161" i="7" s="1"/>
  <c r="Q169" i="7"/>
  <c r="Y169" i="7" s="1"/>
  <c r="Q125" i="7"/>
  <c r="Y125" i="7" s="1"/>
  <c r="Q134" i="7"/>
  <c r="Y134" i="7" s="1"/>
  <c r="Q135" i="7"/>
  <c r="Y135" i="7" s="1"/>
  <c r="Q126" i="7"/>
  <c r="Y126" i="7" s="1"/>
  <c r="Q118" i="7"/>
  <c r="Y118" i="7" s="1"/>
  <c r="Q166" i="7"/>
  <c r="Q121" i="7"/>
  <c r="Y121" i="7" s="1"/>
  <c r="Q139" i="7"/>
  <c r="Y139" i="7" s="1"/>
  <c r="Q156" i="7"/>
  <c r="AD156" i="7" s="1"/>
  <c r="Q127" i="7"/>
  <c r="Q88" i="7"/>
  <c r="Y88" i="7" s="1"/>
  <c r="Y36" i="7"/>
  <c r="AB36" i="7"/>
  <c r="AB32" i="7"/>
  <c r="Y58" i="7"/>
  <c r="AD81" i="7"/>
  <c r="AD24" i="7"/>
  <c r="Y145" i="7"/>
  <c r="AA47" i="7"/>
  <c r="AC58" i="7"/>
  <c r="AA42" i="7"/>
  <c r="AB122" i="7"/>
  <c r="Z89" i="7"/>
  <c r="AB49" i="7"/>
  <c r="AB20" i="7"/>
  <c r="AD32" i="7"/>
  <c r="AA155" i="7"/>
  <c r="AB22" i="7"/>
  <c r="AD49" i="7"/>
  <c r="AB147" i="7"/>
  <c r="AC171" i="7"/>
  <c r="AA163" i="7"/>
  <c r="AD170" i="7"/>
  <c r="AC89" i="7"/>
  <c r="AC176" i="7"/>
  <c r="AD66" i="7"/>
  <c r="Y79" i="7"/>
  <c r="Y20" i="7"/>
  <c r="Y66" i="7"/>
  <c r="Y136" i="7"/>
  <c r="AA57" i="7"/>
  <c r="AD75" i="7"/>
  <c r="AC67" i="7"/>
  <c r="Z44" i="7"/>
  <c r="AD80" i="7"/>
  <c r="AD57" i="7"/>
  <c r="Y95" i="7"/>
  <c r="AA136" i="7"/>
  <c r="Z136" i="7"/>
  <c r="AC105" i="7"/>
  <c r="AD145" i="7"/>
  <c r="AB108" i="7"/>
  <c r="Z173" i="7"/>
  <c r="Y173" i="7"/>
  <c r="AC49" i="7"/>
  <c r="Z97" i="7"/>
  <c r="Y41" i="7"/>
  <c r="AB72" i="7"/>
  <c r="AD176" i="7"/>
  <c r="Y101" i="7"/>
  <c r="Y114" i="7"/>
  <c r="AA152" i="7"/>
  <c r="Z87" i="7"/>
  <c r="Z152" i="7"/>
  <c r="AB56" i="7"/>
  <c r="AC114" i="7"/>
  <c r="Y142" i="7"/>
  <c r="AC12" i="7"/>
  <c r="AD116" i="7"/>
  <c r="Y179" i="7"/>
  <c r="AB81" i="7"/>
  <c r="AB97" i="7"/>
  <c r="AD171" i="7"/>
  <c r="AD47" i="7"/>
  <c r="AC101" i="7"/>
  <c r="AB116" i="7"/>
  <c r="AB80" i="7"/>
  <c r="AB67" i="7"/>
  <c r="AD136" i="7"/>
  <c r="AD101" i="7"/>
  <c r="AD114" i="7"/>
  <c r="AC66" i="7"/>
  <c r="AA55" i="7"/>
  <c r="AB176" i="7"/>
  <c r="AB38" i="7"/>
  <c r="Z58" i="7"/>
  <c r="Y9" i="7"/>
  <c r="AD87" i="7"/>
  <c r="Y46" i="7"/>
  <c r="AB73" i="7"/>
  <c r="AC42" i="7"/>
  <c r="AA46" i="7"/>
  <c r="Z49" i="7"/>
  <c r="Z80" i="7"/>
  <c r="Y38" i="7"/>
  <c r="Y171" i="7"/>
  <c r="Z73" i="7"/>
  <c r="AC17" i="7"/>
  <c r="AD41" i="7"/>
  <c r="Y168" i="7"/>
  <c r="AC81" i="7"/>
  <c r="AA105" i="7"/>
  <c r="AC50" i="7"/>
  <c r="AD44" i="7"/>
  <c r="AC144" i="7"/>
  <c r="Z102" i="7"/>
  <c r="AB142" i="7"/>
  <c r="Z66" i="7"/>
  <c r="Y106" i="7"/>
  <c r="AC41" i="7"/>
  <c r="Y170" i="7"/>
  <c r="AA72" i="7"/>
  <c r="Z149" i="7"/>
  <c r="AB41" i="7"/>
  <c r="AC170" i="7"/>
  <c r="Z116" i="7"/>
  <c r="AD178" i="7"/>
  <c r="AD157" i="7"/>
  <c r="AC102" i="7"/>
  <c r="AB66" i="7"/>
  <c r="AC106" i="7"/>
  <c r="Y14" i="7"/>
  <c r="AB30" i="7"/>
  <c r="Z108" i="7"/>
  <c r="AD50" i="7"/>
  <c r="AD79" i="7"/>
  <c r="AB95" i="7"/>
  <c r="AB149" i="7"/>
  <c r="AA168" i="7"/>
  <c r="Z42" i="7"/>
  <c r="Y130" i="7"/>
  <c r="Z55" i="7"/>
  <c r="Y141" i="7"/>
  <c r="AD12" i="7"/>
  <c r="Y87" i="7"/>
  <c r="Z179" i="7"/>
  <c r="AD17" i="7"/>
  <c r="AD128" i="7"/>
  <c r="AC55" i="7"/>
  <c r="AD141" i="7"/>
  <c r="AC97" i="7"/>
  <c r="Y163" i="7"/>
  <c r="Y33" i="7"/>
  <c r="AC122" i="7"/>
  <c r="Y25" i="7"/>
  <c r="Z41" i="7"/>
  <c r="AC9" i="7"/>
  <c r="Z36" i="7"/>
  <c r="AC136" i="7"/>
  <c r="AB160" i="7"/>
  <c r="Y108" i="7"/>
  <c r="AD25" i="7"/>
  <c r="Y30" i="7"/>
  <c r="AC65" i="7"/>
  <c r="Y71" i="7"/>
  <c r="AC95" i="7"/>
  <c r="AA149" i="7"/>
  <c r="AB168" i="7"/>
  <c r="Z157" i="7"/>
  <c r="Z50" i="7"/>
  <c r="AA128" i="7"/>
  <c r="AD95" i="7"/>
  <c r="Y80" i="7"/>
  <c r="AC20" i="7"/>
  <c r="Z67" i="7"/>
  <c r="Y122" i="7"/>
  <c r="Z95" i="7"/>
  <c r="Z147" i="7"/>
  <c r="AC72" i="7"/>
  <c r="AB50" i="7"/>
  <c r="Y49" i="7"/>
  <c r="AD163" i="7"/>
  <c r="AC33" i="7"/>
  <c r="Y75" i="7"/>
  <c r="AB71" i="7"/>
  <c r="Z171" i="7"/>
  <c r="AD147" i="7"/>
  <c r="AC25" i="7"/>
  <c r="AC130" i="7"/>
  <c r="AB33" i="7"/>
  <c r="AC75" i="7"/>
  <c r="AC57" i="7"/>
  <c r="AB157" i="7"/>
  <c r="AA24" i="7"/>
  <c r="AB155" i="7"/>
  <c r="Z56" i="7"/>
  <c r="AA170" i="7"/>
  <c r="AA130" i="7"/>
  <c r="AA89" i="7"/>
  <c r="AA38" i="7"/>
  <c r="AC109" i="7"/>
  <c r="AB47" i="7"/>
  <c r="AC141" i="7"/>
  <c r="AB89" i="7"/>
  <c r="AB130" i="7"/>
  <c r="Z38" i="7"/>
  <c r="AD179" i="7"/>
  <c r="Y175" i="7"/>
  <c r="AD152" i="7"/>
  <c r="AA73" i="7"/>
  <c r="AD97" i="7"/>
  <c r="AD130" i="7"/>
  <c r="Y105" i="7"/>
  <c r="AA50" i="7"/>
  <c r="AA79" i="7"/>
  <c r="Z32" i="7"/>
  <c r="AA101" i="7"/>
  <c r="AD58" i="7"/>
  <c r="Z79" i="7"/>
  <c r="Y157" i="7"/>
  <c r="Y140" i="7"/>
  <c r="Y102" i="7"/>
  <c r="Z12" i="7"/>
  <c r="Y152" i="7"/>
  <c r="AD89" i="7"/>
  <c r="AB105" i="7"/>
  <c r="Y149" i="7"/>
  <c r="AC79" i="7"/>
  <c r="AC140" i="7"/>
  <c r="AD72" i="7"/>
  <c r="AC181" i="7"/>
  <c r="Y17" i="7"/>
  <c r="AB101" i="7"/>
  <c r="AA179" i="7"/>
  <c r="AC157" i="7"/>
  <c r="Y24" i="7"/>
  <c r="AA81" i="7"/>
  <c r="Z57" i="7"/>
  <c r="AA36" i="7"/>
  <c r="AD181" i="7"/>
  <c r="AB109" i="7"/>
  <c r="Y81" i="7"/>
  <c r="Y57" i="7"/>
  <c r="AA142" i="7"/>
  <c r="AC56" i="7"/>
  <c r="AC44" i="7"/>
  <c r="AD144" i="7"/>
  <c r="AD160" i="7"/>
  <c r="Y97" i="7"/>
  <c r="Z142" i="7"/>
  <c r="Y32" i="7"/>
  <c r="Y144" i="7"/>
  <c r="AD142" i="7"/>
  <c r="AD105" i="7"/>
  <c r="AD42" i="7"/>
  <c r="AA102" i="7"/>
  <c r="AC24" i="7"/>
  <c r="AD102" i="7"/>
  <c r="AB138" i="7"/>
  <c r="AC149" i="7"/>
  <c r="AA67" i="7"/>
  <c r="Y72" i="7"/>
  <c r="AB179" i="7"/>
  <c r="AC32" i="7"/>
  <c r="AD9" i="7"/>
  <c r="AC116" i="7"/>
  <c r="AD55" i="7"/>
  <c r="Z46" i="7"/>
  <c r="AA25" i="7"/>
  <c r="AA171" i="7"/>
  <c r="Y147" i="7"/>
  <c r="AB17" i="7"/>
  <c r="AA44" i="7"/>
  <c r="AA144" i="7"/>
  <c r="AC108" i="7"/>
  <c r="Z22" i="7"/>
  <c r="AC165" i="7"/>
  <c r="AD46" i="7"/>
  <c r="AB170" i="7"/>
  <c r="AB24" i="7"/>
  <c r="AC138" i="7"/>
  <c r="Y12" i="7"/>
  <c r="Z128" i="7"/>
  <c r="Y65" i="7"/>
  <c r="AA178" i="7"/>
  <c r="AA141" i="7"/>
  <c r="AB12" i="7"/>
  <c r="AB55" i="7"/>
  <c r="Y44" i="7"/>
  <c r="AD173" i="7"/>
  <c r="AB144" i="7"/>
  <c r="AB9" i="7"/>
  <c r="AA165" i="7"/>
  <c r="Z145" i="7"/>
  <c r="AB173" i="7"/>
  <c r="AB141" i="7"/>
  <c r="Z71" i="7"/>
  <c r="AA56" i="7"/>
  <c r="AD22" i="7"/>
  <c r="AA87" i="7"/>
  <c r="Z20" i="7"/>
  <c r="Y116" i="7"/>
  <c r="Z155" i="7"/>
  <c r="AA108" i="7"/>
  <c r="AD38" i="7"/>
  <c r="AA17" i="7"/>
  <c r="AA30" i="7"/>
  <c r="AA114" i="7"/>
  <c r="Z181" i="7"/>
  <c r="AC128" i="7"/>
  <c r="AA75" i="7"/>
  <c r="AA65" i="7"/>
  <c r="AB58" i="7"/>
  <c r="AA109" i="7"/>
  <c r="AC155" i="7"/>
  <c r="Z165" i="7"/>
  <c r="AD14" i="7"/>
  <c r="Z109" i="7"/>
  <c r="AA22" i="7"/>
  <c r="AC36" i="7"/>
  <c r="AB181" i="7"/>
  <c r="Z25" i="7"/>
  <c r="Y128" i="7"/>
  <c r="AD65" i="7"/>
  <c r="Z178" i="7"/>
  <c r="Y138" i="7"/>
  <c r="Y176" i="7"/>
  <c r="AD106" i="7"/>
  <c r="AB14" i="7"/>
  <c r="Y42" i="7"/>
  <c r="Y178" i="7"/>
  <c r="Z122" i="7"/>
  <c r="AC71" i="7"/>
  <c r="AC30" i="7"/>
  <c r="Z140" i="7"/>
  <c r="Y47" i="7"/>
  <c r="Z75" i="7"/>
  <c r="AD71" i="7"/>
  <c r="AC178" i="7"/>
  <c r="Y160" i="7"/>
  <c r="AA140" i="7"/>
  <c r="AC173" i="7"/>
  <c r="AB165" i="7"/>
  <c r="AA181" i="7"/>
  <c r="AD36" i="7"/>
  <c r="AD109" i="7"/>
  <c r="Z30" i="7"/>
  <c r="AA33" i="7"/>
  <c r="AA147" i="7"/>
  <c r="AB145" i="7"/>
  <c r="Z47" i="7"/>
  <c r="Y22" i="7"/>
  <c r="AA106" i="7"/>
  <c r="AD20" i="7"/>
  <c r="Z175" i="7"/>
  <c r="Z176" i="7"/>
  <c r="Y165" i="7"/>
  <c r="AB46" i="7"/>
  <c r="AB140" i="7"/>
  <c r="AA122" i="7"/>
  <c r="AB114" i="7"/>
  <c r="AC80" i="7"/>
  <c r="AB163" i="7"/>
  <c r="Z65" i="7"/>
  <c r="AD56" i="7"/>
  <c r="AC152" i="7"/>
  <c r="AD73" i="7"/>
  <c r="AC87" i="7"/>
  <c r="AA145" i="7"/>
  <c r="Y73" i="7"/>
  <c r="AD33" i="7"/>
  <c r="AC168" i="7"/>
  <c r="Z138" i="7"/>
  <c r="AA14" i="7"/>
  <c r="AC175" i="7"/>
  <c r="AD67" i="7"/>
  <c r="Z106" i="7"/>
  <c r="Z14" i="7"/>
  <c r="AB175" i="7"/>
  <c r="AD155" i="7"/>
  <c r="AA175" i="7"/>
  <c r="Z163" i="7"/>
  <c r="AD168" i="7"/>
  <c r="AA9" i="7"/>
  <c r="Z44" i="3"/>
  <c r="G6" i="5" s="1"/>
  <c r="Z28" i="3"/>
  <c r="G5" i="5" s="1"/>
  <c r="Z63" i="3"/>
  <c r="G8" i="5" s="1"/>
  <c r="AA160" i="7" l="1"/>
  <c r="Z78" i="7"/>
  <c r="Y113" i="7"/>
  <c r="Z160" i="7"/>
  <c r="AD78" i="7"/>
  <c r="Z113" i="7"/>
  <c r="AD138" i="7"/>
  <c r="AB113" i="7"/>
  <c r="AC103" i="7"/>
  <c r="AA103" i="7"/>
  <c r="AD154" i="7"/>
  <c r="AD113" i="7"/>
  <c r="Z103" i="7"/>
  <c r="AD103" i="7"/>
  <c r="AA154" i="7"/>
  <c r="Y103" i="7"/>
  <c r="AA174" i="7"/>
  <c r="AB154" i="7"/>
  <c r="Z154" i="7"/>
  <c r="Y154" i="7"/>
  <c r="AB119" i="7"/>
  <c r="AC119" i="7"/>
  <c r="AA119" i="7"/>
  <c r="AD119" i="7"/>
  <c r="Y119" i="7"/>
  <c r="Z119" i="7"/>
  <c r="AC174" i="7"/>
  <c r="Z148" i="7"/>
  <c r="AB70" i="7"/>
  <c r="Z70" i="7"/>
  <c r="Y70" i="7"/>
  <c r="AA70" i="7"/>
  <c r="AD70" i="7"/>
  <c r="AC70" i="7"/>
  <c r="AA162" i="7"/>
  <c r="AD162" i="7"/>
  <c r="Z162" i="7"/>
  <c r="AB174" i="7"/>
  <c r="Z174" i="7"/>
  <c r="Y148" i="7"/>
  <c r="AC148" i="7"/>
  <c r="AD148" i="7"/>
  <c r="AB148" i="7"/>
  <c r="AB153" i="7"/>
  <c r="Z146" i="7"/>
  <c r="Y153" i="7"/>
  <c r="AC162" i="7"/>
  <c r="AB162" i="7"/>
  <c r="AB127" i="7"/>
  <c r="Y127" i="7"/>
  <c r="AD117" i="7"/>
  <c r="Y117" i="7"/>
  <c r="AC156" i="7"/>
  <c r="AD118" i="7"/>
  <c r="Z118" i="7"/>
  <c r="AB118" i="7"/>
  <c r="AA118" i="7"/>
  <c r="AA153" i="7"/>
  <c r="AC153" i="7"/>
  <c r="AD153" i="7"/>
  <c r="AC118" i="7"/>
  <c r="AB135" i="7"/>
  <c r="AA135" i="7"/>
  <c r="AD135" i="7"/>
  <c r="AB166" i="7"/>
  <c r="AD166" i="7"/>
  <c r="AC166" i="7"/>
  <c r="AA166" i="7"/>
  <c r="Z133" i="7"/>
  <c r="AC133" i="7"/>
  <c r="AD133" i="7"/>
  <c r="AA133" i="7"/>
  <c r="AD126" i="7"/>
  <c r="AB126" i="7"/>
  <c r="AC126" i="7"/>
  <c r="AA126" i="7"/>
  <c r="Z126" i="7"/>
  <c r="Y131" i="7"/>
  <c r="AD131" i="7"/>
  <c r="Z131" i="7"/>
  <c r="AA131" i="7"/>
  <c r="AC131" i="7"/>
  <c r="AB131" i="7"/>
  <c r="AC135" i="7"/>
  <c r="AC127" i="7"/>
  <c r="AA127" i="7"/>
  <c r="Z127" i="7"/>
  <c r="AD127" i="7"/>
  <c r="Z134" i="7"/>
  <c r="AA134" i="7"/>
  <c r="AD134" i="7"/>
  <c r="AC134" i="7"/>
  <c r="AB117" i="7"/>
  <c r="Z117" i="7"/>
  <c r="AC117" i="7"/>
  <c r="AD146" i="7"/>
  <c r="AC146" i="7"/>
  <c r="AA146" i="7"/>
  <c r="AB146" i="7"/>
  <c r="AB133" i="7"/>
  <c r="AC88" i="7"/>
  <c r="AB88" i="7"/>
  <c r="AD88" i="7"/>
  <c r="Z88" i="7"/>
  <c r="Y164" i="7"/>
  <c r="AB164" i="7"/>
  <c r="Z164" i="7"/>
  <c r="AA164" i="7"/>
  <c r="AD164" i="7"/>
  <c r="AC164" i="7"/>
  <c r="Y156" i="7"/>
  <c r="Z156" i="7"/>
  <c r="AB156" i="7"/>
  <c r="AA156" i="7"/>
  <c r="AA125" i="7"/>
  <c r="Z125" i="7"/>
  <c r="AB125" i="7"/>
  <c r="AD125" i="7"/>
  <c r="AC125" i="7"/>
  <c r="Y129" i="7"/>
  <c r="AB129" i="7"/>
  <c r="AC129" i="7"/>
  <c r="Z129" i="7"/>
  <c r="AD129" i="7"/>
  <c r="AA129" i="7"/>
  <c r="AA88" i="7"/>
  <c r="Y166" i="7"/>
  <c r="AD139" i="7"/>
  <c r="AA139" i="7"/>
  <c r="AC139" i="7"/>
  <c r="AB139" i="7"/>
  <c r="Z169" i="7"/>
  <c r="AC169" i="7"/>
  <c r="AB169" i="7"/>
  <c r="AD169" i="7"/>
  <c r="AA169" i="7"/>
  <c r="Q123" i="7"/>
  <c r="AD123" i="7" s="1"/>
  <c r="V158" i="7"/>
  <c r="U158" i="7"/>
  <c r="T158" i="7"/>
  <c r="W158" i="7"/>
  <c r="S158" i="7"/>
  <c r="R158" i="7"/>
  <c r="AB134" i="7"/>
  <c r="Z135" i="7"/>
  <c r="AA121" i="7"/>
  <c r="AC121" i="7"/>
  <c r="AB121" i="7"/>
  <c r="AD121" i="7"/>
  <c r="Z121" i="7"/>
  <c r="AC161" i="7"/>
  <c r="AB161" i="7"/>
  <c r="Z161" i="7"/>
  <c r="AD161" i="7"/>
  <c r="AA161" i="7"/>
  <c r="Z139" i="7"/>
  <c r="Z166" i="7"/>
  <c r="G11" i="5"/>
  <c r="B39" i="2"/>
  <c r="B10" i="2" s="1"/>
  <c r="B13" i="2" s="1"/>
  <c r="B42" i="2" s="1"/>
  <c r="B45" i="2" s="1"/>
  <c r="AA123" i="7" l="1"/>
  <c r="Z123" i="7"/>
  <c r="AB123" i="7"/>
  <c r="Y123" i="7"/>
  <c r="Q158" i="7"/>
  <c r="AD158" i="7" s="1"/>
  <c r="AC123" i="7"/>
  <c r="B54" i="2"/>
  <c r="B48" i="2"/>
  <c r="B57" i="2"/>
  <c r="B60" i="2" s="1"/>
  <c r="B63" i="2" s="1"/>
  <c r="B66" i="2" s="1"/>
  <c r="Y158" i="7" l="1"/>
  <c r="AC158" i="7"/>
  <c r="AB158" i="7"/>
  <c r="AA158" i="7"/>
  <c r="Z158" i="7"/>
  <c r="M8" i="7" l="1"/>
  <c r="O8" i="7" l="1"/>
  <c r="T8" i="7" s="1"/>
  <c r="S8" i="7" l="1"/>
  <c r="U8" i="7"/>
  <c r="R8" i="7"/>
  <c r="V8" i="7"/>
  <c r="W8" i="7"/>
  <c r="Q8" i="7" l="1"/>
  <c r="Z8" i="7" s="1"/>
  <c r="AD8" i="7" l="1"/>
  <c r="AD186" i="7" s="1"/>
  <c r="AD189" i="7" s="1"/>
  <c r="Z186" i="7"/>
  <c r="Z189" i="7" s="1"/>
  <c r="AB8" i="7"/>
  <c r="AB186" i="7" s="1"/>
  <c r="AB189" i="7" s="1"/>
  <c r="AA8" i="7"/>
  <c r="AA186" i="7" s="1"/>
  <c r="AA189" i="7" s="1"/>
  <c r="AC8" i="7"/>
  <c r="AC186" i="7" s="1"/>
  <c r="AC189" i="7" s="1"/>
  <c r="Y8" i="7"/>
  <c r="Y186" i="7" s="1"/>
  <c r="Y189" i="7" s="1"/>
</calcChain>
</file>

<file path=xl/sharedStrings.xml><?xml version="1.0" encoding="utf-8"?>
<sst xmlns="http://schemas.openxmlformats.org/spreadsheetml/2006/main" count="1121" uniqueCount="199">
  <si>
    <t>The spreadsheet cells that require the Proponents response are colour coded as follows:</t>
  </si>
  <si>
    <t>Proponents should note that the prices they propose are fixed in value and will not be adjusted by any factor such as, but on limited to, inflation, recession, monetary fluctuations, etc.</t>
  </si>
  <si>
    <t>SSC will commit to a minimum invoice amount but not exclusivity to the Service Provider.  SSC has the right to procure service and products from other third parties at its discretion.</t>
  </si>
  <si>
    <t>Years are based on contract year.   Year 0 starts at contract signing and ends once transition is complete.</t>
  </si>
  <si>
    <t>As per the RFP, there will be no transformation activities proposed at this time.</t>
  </si>
  <si>
    <t>Please enter the transition charges as a one-time charge in the cells colour coded as follows:</t>
  </si>
  <si>
    <r>
      <rPr>
        <sz val="10"/>
        <rFont val="Wingdings"/>
        <charset val="2"/>
      </rPr>
      <t></t>
    </r>
    <r>
      <rPr>
        <sz val="10"/>
        <rFont val="Calibri"/>
        <family val="2"/>
        <scheme val="minor"/>
      </rPr>
      <t> Reminder: SSC expects to see continuous improvements over each year of the contract and pricing that reflects these improvements.</t>
    </r>
  </si>
  <si>
    <t>SECTION I - DEFINITIONS OF PRICE UNITS OF MEASURE AND BASELINE VOLUMES</t>
  </si>
  <si>
    <t>SECTION II - PRICE INPUTS</t>
  </si>
  <si>
    <t>SECTION III - PROPOSED ANNUAL CHARGES</t>
  </si>
  <si>
    <t>1.0 END USER SERVICE DESK</t>
  </si>
  <si>
    <t>BASELINE VOLUMES</t>
  </si>
  <si>
    <t>FEDERAL
GOVERNMENT
WORKING DAYS
[FGWD]</t>
  </si>
  <si>
    <t>PER DIEM UNIT PRICE FOR SERVICES BY YEAR OF CONTRACT ($ CAD PER UNIT)</t>
  </si>
  <si>
    <t>ANNUAL SERVICE CHARGES ($ CAD)</t>
  </si>
  <si>
    <t>TOTAL</t>
  </si>
  <si>
    <t>[BASELINE VOLUMES X FGWD X PER DIEM UNIT PRICE X # OF YEARS)</t>
  </si>
  <si>
    <t>IDENTIFIER</t>
  </si>
  <si>
    <t>SERVICE
CATEGORY</t>
  </si>
  <si>
    <t>UNIT OF 
MEASUREMENT</t>
  </si>
  <si>
    <t>Contract Period:
  Years 1-3</t>
  </si>
  <si>
    <t>Option Period 1:
  Year 4</t>
  </si>
  <si>
    <t>Option Period 2:
  Year 5</t>
  </si>
  <si>
    <t>Option Period 3:
  Year 6</t>
  </si>
  <si>
    <t>Option Period 4:
  Year 7</t>
  </si>
  <si>
    <t>Contract Period
Years 1-3</t>
  </si>
  <si>
    <t>Option Period 1
Year 4</t>
  </si>
  <si>
    <t>Option Period 2
Year 5</t>
  </si>
  <si>
    <t>Option Period 3
Year 6</t>
  </si>
  <si>
    <t>Option Period 4
Year 7</t>
  </si>
  <si>
    <t>End User Service Desk</t>
  </si>
  <si>
    <t>Per Resource</t>
  </si>
  <si>
    <t>2.0 ENTERPRISE SERVICE DESK</t>
  </si>
  <si>
    <t>Enterprise Service Desk</t>
  </si>
  <si>
    <t>IM1.0</t>
  </si>
  <si>
    <t>IM2.0</t>
  </si>
  <si>
    <t>IM3.0</t>
  </si>
  <si>
    <t>MONTHS</t>
  </si>
  <si>
    <t>MONTHLY UNIT PRICE FOR PHYSICAL SPACE BY YEAR OF CONTRACT ($ CAD PER UNIT)</t>
  </si>
  <si>
    <t>[BASELINE VOLUMES X MONTHS X MONTHLY UNIT PRICE X # OF YEARS)</t>
  </si>
  <si>
    <t>PHYSICAL REQUIREMENT</t>
  </si>
  <si>
    <t>EUSDFAC</t>
  </si>
  <si>
    <t>Per Allocated Space</t>
  </si>
  <si>
    <t>EUSD Space</t>
  </si>
  <si>
    <t>ESDFAC</t>
  </si>
  <si>
    <t>ESD Space</t>
  </si>
  <si>
    <t>TRANSITION ITEMS / ACTIVITIES</t>
  </si>
  <si>
    <t>ONE TIME 
CHARGE ($ CAD)</t>
  </si>
  <si>
    <t>TRANSIT1.0</t>
  </si>
  <si>
    <t>Project Management</t>
  </si>
  <si>
    <t>TRANSIT2.0</t>
  </si>
  <si>
    <t>End User Service Desk - knowledge transfer</t>
  </si>
  <si>
    <t>TRANSIT6.0</t>
  </si>
  <si>
    <t>Request Fulfilment - knowledge transfer</t>
  </si>
  <si>
    <t>TRANSIT7.0</t>
  </si>
  <si>
    <t>Request Fulfilment - tools installation and setup</t>
  </si>
  <si>
    <t>TRANSIT8.0</t>
  </si>
  <si>
    <t>Request Fulfilment - service setup (phone system, email integration etc.)</t>
  </si>
  <si>
    <t>TRANSIT9.0</t>
  </si>
  <si>
    <t>Request Fulfilment - workstation setup</t>
  </si>
  <si>
    <t>TRANSIT10.0</t>
  </si>
  <si>
    <t>Enterprise Service Desk - knowledge transfer</t>
  </si>
  <si>
    <t>TRANSIT14.0</t>
  </si>
  <si>
    <t>Invoice Testing</t>
  </si>
  <si>
    <t>PART D TOTAL COST OF PROPOSAL</t>
  </si>
  <si>
    <t>COST CATEGORY</t>
  </si>
  <si>
    <t>GRAND TOTAL CHARGE FOR CONTRACT PERIOD + OPTION PERIODS</t>
  </si>
  <si>
    <t>EUSD1.0</t>
  </si>
  <si>
    <t>CLIENT DELIVERY EXECUTIVE</t>
  </si>
  <si>
    <t>EUSD2.0</t>
  </si>
  <si>
    <t>OPERATIONS MANAGER</t>
  </si>
  <si>
    <t>EUSD3.0</t>
  </si>
  <si>
    <t>SERVICE DELIVERY MANAGER</t>
  </si>
  <si>
    <t>EUSD4.0</t>
  </si>
  <si>
    <t>DOMAIN LEAD</t>
  </si>
  <si>
    <t>EUSD5.0</t>
  </si>
  <si>
    <t>TRAINER</t>
  </si>
  <si>
    <t>EUSD6.0</t>
  </si>
  <si>
    <t>QUALITY ASSURANCE ANALYST</t>
  </si>
  <si>
    <t>EUSD7.0</t>
  </si>
  <si>
    <t>REPORTING ANALYST</t>
  </si>
  <si>
    <t>EUSD8.0</t>
  </si>
  <si>
    <t>KNOWLEDGE MANAGEMENT</t>
  </si>
  <si>
    <t>EUSD9.0</t>
  </si>
  <si>
    <t>IT TECHNICAL SUPPORT</t>
  </si>
  <si>
    <t>EUSD10.0</t>
  </si>
  <si>
    <t>EUSD11.0</t>
  </si>
  <si>
    <t>SENIOR SERVICE DESK AGENT</t>
  </si>
  <si>
    <t>EUSD12.0</t>
  </si>
  <si>
    <t>INTERMEDIATE SERVICE DESK AGENT</t>
  </si>
  <si>
    <t>EUSD13.0</t>
  </si>
  <si>
    <t>JUNIOR SERVICE DESK AGENT</t>
  </si>
  <si>
    <t>EUSD14.0</t>
  </si>
  <si>
    <t>REQUEST FULFILMENT TEAM LEAD</t>
  </si>
  <si>
    <t>EUSD15.0</t>
  </si>
  <si>
    <t>SENIOR ACCOUNT ADMINISTRATOR</t>
  </si>
  <si>
    <t>EUSD16.0</t>
  </si>
  <si>
    <t>INTERMEDIATE ACCOUNT ADMINISTRATOR</t>
  </si>
  <si>
    <t>ESD1.0</t>
  </si>
  <si>
    <t>ESD2.0</t>
  </si>
  <si>
    <t>ESD3.0</t>
  </si>
  <si>
    <t>ESD4.0</t>
  </si>
  <si>
    <t>ESD5.0</t>
  </si>
  <si>
    <t>ESD6.0</t>
  </si>
  <si>
    <t>ESD7.0</t>
  </si>
  <si>
    <t>ESD8.0</t>
  </si>
  <si>
    <t>ESD9.0</t>
  </si>
  <si>
    <t>ESD10.0</t>
  </si>
  <si>
    <t>ESD11.0</t>
  </si>
  <si>
    <t>ECC1.0</t>
  </si>
  <si>
    <t>ECC2.0</t>
  </si>
  <si>
    <t>Event Management</t>
  </si>
  <si>
    <t>ECC EVENT MANAGEMENT SENIOR OPERATOR [24/7]</t>
  </si>
  <si>
    <t>ECC3.0</t>
  </si>
  <si>
    <t>ECC EVENT MANAGEMENT INTERMEDIATE OPERATOR [24/7]</t>
  </si>
  <si>
    <t>ECC4.0</t>
  </si>
  <si>
    <t>ECC EVENT MANAGEMENT JUNIOR OPERATOR [24/7]</t>
  </si>
  <si>
    <t xml:space="preserve">Base fees by Proponents should include all costs associated with cross-functional services regarding the coordination and management of all effort across SOWs / categories (e.g. governance) described in ANNEX A SOW Section 5.0.   </t>
  </si>
  <si>
    <t>OPERATIONS DOMAIN MANAGER</t>
  </si>
  <si>
    <t>ECC5.0</t>
  </si>
  <si>
    <t>ECC6.0</t>
  </si>
  <si>
    <t>ECC EVENT MANAGEMENT SENIOR TECHNICAL ADVISOR</t>
  </si>
  <si>
    <t>ECC EVENT MANAGEMENT INTERMEDIATE TECHNICAL ADVISOR</t>
  </si>
  <si>
    <t>Refer to ANNEX A SOW: Appendix H Financial Responsibility Matrix and ANNEX A SOW Section 2.0/3.0/4.0 for clarity on what SSC will be paying for and what the Proponent is expected to pay for.</t>
  </si>
  <si>
    <t>Assumptions relating to ownership and refresh of hardware and software should be based on ANNEX A SOW: Appendix H Financial Responsibility Matrix and ANNEX A SOW Section 2.2.</t>
  </si>
  <si>
    <t>SERVICE DESK TEAM LEAD</t>
  </si>
  <si>
    <t>ESD LEVEL 1.5 / SEANDIOR SERVICE DESK AGENT</t>
  </si>
  <si>
    <t>Domain Management</t>
  </si>
  <si>
    <t>Incident Co-ordination</t>
  </si>
  <si>
    <t>JUNIOR INCIDENT CO-ORDINATOR</t>
  </si>
  <si>
    <t>SENIOR INCIDENT CO-ORDINATOR</t>
  </si>
  <si>
    <t>OVERVIEW AND INSTRUCTIONS FOR COMPLETING THIS PRICING TEMPLATE</t>
  </si>
  <si>
    <r>
      <t></t>
    </r>
    <r>
      <rPr>
        <sz val="10"/>
        <rFont val="Wingdings"/>
        <charset val="2"/>
      </rPr>
      <t></t>
    </r>
    <r>
      <rPr>
        <sz val="10"/>
        <rFont val="Calibri"/>
        <family val="2"/>
        <scheme val="minor"/>
      </rPr>
      <t xml:space="preserve"> Please provide charges for each year of the contract.</t>
    </r>
  </si>
  <si>
    <t>3.0 OTHER PROFESSIONAL SERVICES</t>
  </si>
  <si>
    <t>4.0 ENTERPRISE COMMAND CENTRE</t>
  </si>
  <si>
    <t xml:space="preserve">SSC has provided a list of pricing units that the Proponent is required to provide a quote for.  See SECTION I (of PART A) which includes "Identifier", "Service Category", "Unit of Measurement", and "FTE Position Description".  </t>
  </si>
  <si>
    <t>SSC has provided forecasted volumes for the pricing units that the Proponent is required to provide a quote for.  The volumes are current, and are subject to change over time.  These will be used as a reference to analyze the total price per annum quoted by the Proponent, as will be discussed below.  See "Baseline Volumes" in SECTION I (of PART A).  In some cases, SSC may not have entered any volumes.  This is due to not having any of the associated price units in place today; however, SSC is asking the Propopent to provide a pricing for these price units in antipication that SSC may aquire these services sometime in the future.</t>
  </si>
  <si>
    <t>Proponents should review the summary of their response to SECTION II (of PART A), expressed in SECTION III (of PART A) as the Proposed Annual Charge to SSC over the course of the contract.  SECTION III (of PART A) incorporates the baseline volumes, unit volumes and additional charges to provide a projected total annual service charge to SSC.</t>
  </si>
  <si>
    <t>PART C TRANSITION CHARGES</t>
  </si>
  <si>
    <t>PART B FACILITY BASE CHARGES</t>
  </si>
  <si>
    <t>PART A RESOURCE BASE CHARGES FOR BASELINE VOLUMES</t>
  </si>
  <si>
    <t>TRANSITION CHARGES</t>
  </si>
  <si>
    <t>FACILITY BASE CHARGES</t>
  </si>
  <si>
    <t>SUB-TOTAL 1.0 END USER SERVICE DESK</t>
  </si>
  <si>
    <t>SUB-TOTAL 2.0 ENTERPRISE SERVICE DESK</t>
  </si>
  <si>
    <t>SUB-TOTAL 3.0 OTHER PROFESSIONAL SERVICES</t>
  </si>
  <si>
    <t>SUB-TOTAL 4.0 ENTERPRISE COMMAND CENTRE</t>
  </si>
  <si>
    <t>PART D contains a summary of the total cost of the Proponent's proposal based on the the unit pricing provided by the Proponent in SECTION II (of PART A) and the volumes provided by SSC in SECTION I (of PART A), in addition to the Facility Base Charges provided by the Proponent in PART B and the Transition Charges provided by the Proponent in PART C.  Please refer to Part 4 of the RFP for pricing evaluation details.</t>
  </si>
  <si>
    <t>PART C provides a description of the scope of transition activities/charges.</t>
  </si>
  <si>
    <t>PART A of this pricing template relates to Base Charges for In Scope resources and is comprised of the following:
                 SECTION I: Definitions of price unit measures and baseline volumes to help complete the pricing inputs section.
                 SECTION II: Pricing input cells that the Proponent is required to complete.
                 SECTION III: Summary of Proponent's prices from SECTION II, expressed as the Proponent's proposed annual charges over the course of the contract.</t>
  </si>
  <si>
    <t>All prices/charges should be in Canadian dollars ($ CAD), and include all applicable taxes with the exception of HST.</t>
  </si>
  <si>
    <t>PART B of this pricing template relates to Base Charges for Facilities.</t>
  </si>
  <si>
    <t>Refer to ANNEX A SOW: Appendix H Financial Responsibility Matrix and ANNEX A SOW Section 2.2 for clarity on what SSC will be paying for and what the Proponent is expected to pay for.</t>
  </si>
  <si>
    <t>Only the pre-populated rate card positions will be evaluated.</t>
  </si>
  <si>
    <t>GENERAL</t>
  </si>
  <si>
    <t>PART A</t>
  </si>
  <si>
    <t>PART B</t>
  </si>
  <si>
    <t>PART C</t>
  </si>
  <si>
    <t>Please enter the Facilities Base Charges as a monthly charge in the cells colour coded as follows:</t>
  </si>
  <si>
    <t>PART D</t>
  </si>
  <si>
    <t>SERVICE</t>
  </si>
  <si>
    <t>FTE POSITION DESCRIPTION
("CATEGORY")</t>
  </si>
  <si>
    <t>LOWER LIMIT</t>
  </si>
  <si>
    <t>MEDIAN</t>
  </si>
  <si>
    <t>UPPER LIMIT</t>
  </si>
  <si>
    <t>POINTS PER
RESOURCE</t>
  </si>
  <si>
    <t>90% of MEDIAN</t>
  </si>
  <si>
    <t>120% of MEDIAN</t>
  </si>
  <si>
    <t>VENDOR A</t>
  </si>
  <si>
    <t>VENDOR B</t>
  </si>
  <si>
    <t>VENDOR C</t>
  </si>
  <si>
    <t>VENDOR D</t>
  </si>
  <si>
    <t>VENDOR E</t>
  </si>
  <si>
    <t>VENDOR F</t>
  </si>
  <si>
    <t>Years 1-3</t>
  </si>
  <si>
    <t>Contract Period:</t>
  </si>
  <si>
    <t>Option Period 1:</t>
  </si>
  <si>
    <t>Option Period 2:</t>
  </si>
  <si>
    <t>Option Period 3:</t>
  </si>
  <si>
    <t>Option Period 4:</t>
  </si>
  <si>
    <t>Year 4</t>
  </si>
  <si>
    <t>Year 5</t>
  </si>
  <si>
    <t>Year 6</t>
  </si>
  <si>
    <t>Year 7</t>
  </si>
  <si>
    <t>ESD LEVEL 1.5 / SENIOR SERVICE DESK AGENT</t>
  </si>
  <si>
    <t>MAXIMUM POINTS AVAILABLE</t>
  </si>
  <si>
    <t>TOTAL POINTS ASSIGNED FOR RESOURCE BASE CHARGES</t>
  </si>
  <si>
    <t>FINAL FINANCIAL SCORE (RESOURCE BASE CHARGES)</t>
  </si>
  <si>
    <t>[TOTAL POINTS ASSIGNED FOR RESOURCE BASE CHARGES DIVIDED BY MAXIMUM POINTS AVAILABLE X 25 (rounded to two decimal places)]</t>
  </si>
  <si>
    <t>RATE QUALIFICATION 
("NQ" DENOTES RATE BELOW THE LOWER LIMIT OR ABOVE THE UPPER LIMIT)</t>
  </si>
  <si>
    <t>LOWEST QUALIFYING PROPOSED PER DIEM RATE</t>
  </si>
  <si>
    <t>STEP 1: ESTABLISH LOWER AND UPPER MEDIAN BANDS</t>
  </si>
  <si>
    <t>STEP 2: POINTS ALLOCATION</t>
  </si>
  <si>
    <t>The rates used in this example are arbitrary and are provided solely for the purpose of demonstrating the evaluation methodology.  They do not represent Canada's expectations with respect to bidder proposed rates in either absolute or relative terms.</t>
  </si>
  <si>
    <t>STEP 1: POINTS ALLOCATION</t>
  </si>
  <si>
    <t>RATE QUALIFICATION 
("NQ" DENOTES RATE THAT IS BLANK OR ZERO)</t>
  </si>
  <si>
    <t>LOWEST (NON-ZERO) PROPOSED PER DIEM RATE</t>
  </si>
  <si>
    <t>STEP 2: FINAL FINANCIAL SCORE (RESOURCE BASE CHARGES)</t>
  </si>
  <si>
    <t>STEP 3: FINAL FINANCIAL SCORE (RESOURCE BASE CHARGES)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</si>
</sst>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quot;$&quot;* #,##0_-;_-&quot;$&quot;* &quot;-&quot;_-;_-@_-"/>
    <numFmt numFmtId="44" formatCode="_-&quot;$&quot;* #,##0.00_-;\-&quot;$&quot;* #,##0.00_-;_-&quot;$&quot;* &quot;-&quot;??_-;_-@_-"/>
    <numFmt numFmtId="164" formatCode="_-&quot;$&quot;* #,##0.00_-;\-&quot;$&quot;* #,##0.00_-;_-&quot;$&quot;* &quot;-&quot;_-;_-@_-"/>
    <numFmt numFmtId="165" formatCode="_-&quot;$&quot;* #,##0_-;\-&quot;$&quot;* #,##0_-;_-&quot;$&quot;* &quot;-&quot;??_-;_-@_-"/>
    <numFmt numFmtId="166" formatCode="#,##0_ ;\-#,##0\ "/>
  </numFmts>
  <fonts count="25">
    <font>
      <sz val="11"/>
      <color theme="1"/>
      <name val="Calibri"/>
      <family val="2"/>
      <scheme val="minor"/>
    </font>
    <font>
      <b/>
      <sz val="11"/>
      <color theme="0"/>
      <name val="Calibri"/>
      <family val="2"/>
      <scheme val="minor"/>
    </font>
    <font>
      <b/>
      <sz val="11"/>
      <color theme="1"/>
      <name val="Calibri"/>
      <family val="2"/>
      <scheme val="minor"/>
    </font>
    <font>
      <sz val="10"/>
      <name val="Helv"/>
    </font>
    <font>
      <b/>
      <sz val="12"/>
      <name val="Calibri"/>
      <family val="2"/>
      <scheme val="minor"/>
    </font>
    <font>
      <sz val="10"/>
      <name val="Calibri"/>
      <family val="2"/>
      <scheme val="minor"/>
    </font>
    <font>
      <b/>
      <sz val="10"/>
      <name val="Calibri"/>
      <family val="2"/>
      <scheme val="minor"/>
    </font>
    <font>
      <sz val="11"/>
      <name val="Calibri"/>
      <family val="2"/>
      <scheme val="minor"/>
    </font>
    <font>
      <b/>
      <sz val="12"/>
      <color theme="1"/>
      <name val="Calibri"/>
      <family val="2"/>
      <scheme val="minor"/>
    </font>
    <font>
      <sz val="12"/>
      <color theme="1"/>
      <name val="Calibri"/>
      <family val="2"/>
      <scheme val="minor"/>
    </font>
    <font>
      <sz val="10"/>
      <name val="Wingdings"/>
      <charset val="2"/>
    </font>
    <font>
      <sz val="10"/>
      <name val="Calibri"/>
      <family val="2"/>
      <charset val="2"/>
      <scheme val="minor"/>
    </font>
    <font>
      <b/>
      <sz val="10"/>
      <color theme="0"/>
      <name val="Calibri"/>
      <family val="2"/>
      <scheme val="minor"/>
    </font>
    <font>
      <sz val="10"/>
      <color theme="1"/>
      <name val="Calibri"/>
      <family val="2"/>
      <scheme val="minor"/>
    </font>
    <font>
      <b/>
      <sz val="10"/>
      <color rgb="FF7030A0"/>
      <name val="Calibri"/>
      <family val="2"/>
      <scheme val="minor"/>
    </font>
    <font>
      <sz val="10"/>
      <color theme="0" tint="-0.249977111117893"/>
      <name val="Calibri"/>
      <family val="2"/>
      <scheme val="minor"/>
    </font>
    <font>
      <b/>
      <sz val="10"/>
      <color theme="1"/>
      <name val="Calibri"/>
      <family val="2"/>
      <scheme val="minor"/>
    </font>
    <font>
      <b/>
      <sz val="10"/>
      <color theme="0"/>
      <name val="Calibri"/>
      <family val="2"/>
    </font>
    <font>
      <sz val="10"/>
      <name val="Calibri"/>
      <family val="2"/>
    </font>
    <font>
      <sz val="11"/>
      <color theme="1"/>
      <name val="Calibri"/>
      <family val="2"/>
    </font>
    <font>
      <b/>
      <sz val="11"/>
      <name val="Calibri"/>
      <family val="2"/>
      <scheme val="minor"/>
    </font>
    <font>
      <sz val="11"/>
      <color theme="1"/>
      <name val="Calibri"/>
      <family val="2"/>
      <scheme val="minor"/>
    </font>
    <font>
      <sz val="8"/>
      <color theme="1"/>
      <name val="Calibri"/>
      <family val="2"/>
      <scheme val="minor"/>
    </font>
    <font>
      <b/>
      <sz val="8"/>
      <color theme="1"/>
      <name val="Calibri"/>
      <family val="2"/>
      <scheme val="minor"/>
    </font>
    <font>
      <i/>
      <sz val="8"/>
      <color rgb="FFFF0000"/>
      <name val="Calibri"/>
      <family val="2"/>
      <scheme val="minor"/>
    </font>
  </fonts>
  <fills count="10">
    <fill>
      <patternFill patternType="none"/>
    </fill>
    <fill>
      <patternFill patternType="gray125"/>
    </fill>
    <fill>
      <patternFill patternType="solid">
        <fgColor rgb="FF7030A0"/>
        <bgColor indexed="64"/>
      </patternFill>
    </fill>
    <fill>
      <patternFill patternType="solid">
        <fgColor theme="7" tint="0.79998168889431442"/>
        <bgColor indexed="64"/>
      </patternFill>
    </fill>
    <fill>
      <patternFill patternType="solid">
        <fgColor theme="1"/>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rgb="FFFFFF00"/>
        <bgColor indexed="64"/>
      </patternFill>
    </fill>
  </fills>
  <borders count="4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indexed="64"/>
      </left>
      <right style="medium">
        <color indexed="64"/>
      </right>
      <top style="medium">
        <color indexed="64"/>
      </top>
      <bottom style="medium">
        <color indexed="64"/>
      </bottom>
      <diagonal/>
    </border>
    <border>
      <left style="medium">
        <color auto="1"/>
      </left>
      <right style="medium">
        <color indexed="64"/>
      </right>
      <top/>
      <bottom/>
      <diagonal/>
    </border>
    <border>
      <left style="medium">
        <color auto="1"/>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auto="1"/>
      </left>
      <right/>
      <top style="medium">
        <color auto="1"/>
      </top>
      <bottom/>
      <diagonal/>
    </border>
    <border>
      <left/>
      <right style="medium">
        <color auto="1"/>
      </right>
      <top style="medium">
        <color auto="1"/>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s>
  <cellStyleXfs count="3">
    <xf numFmtId="0" fontId="0" fillId="0" borderId="0"/>
    <xf numFmtId="0" fontId="3" fillId="0" borderId="0"/>
    <xf numFmtId="44" fontId="21" fillId="0" borderId="0" applyFont="0" applyFill="0" applyBorder="0" applyAlignment="0" applyProtection="0"/>
  </cellStyleXfs>
  <cellXfs count="274">
    <xf numFmtId="0" fontId="0" fillId="0" borderId="0" xfId="0"/>
    <xf numFmtId="0" fontId="4" fillId="0" borderId="0" xfId="1" applyFont="1" applyAlignment="1">
      <alignment horizontal="left" vertical="top"/>
    </xf>
    <xf numFmtId="0" fontId="0" fillId="0" borderId="0" xfId="0" applyAlignment="1">
      <alignment vertical="top"/>
    </xf>
    <xf numFmtId="0" fontId="5" fillId="0" borderId="0" xfId="1" applyFont="1" applyAlignment="1">
      <alignment vertical="top"/>
    </xf>
    <xf numFmtId="0" fontId="5" fillId="0" borderId="0" xfId="1" applyFont="1" applyAlignment="1">
      <alignment horizontal="left" vertical="top" wrapText="1"/>
    </xf>
    <xf numFmtId="0" fontId="6" fillId="0" borderId="0" xfId="1" applyFont="1" applyAlignment="1">
      <alignment horizontal="center" vertical="top"/>
    </xf>
    <xf numFmtId="0" fontId="6" fillId="2" borderId="1" xfId="1" applyFont="1" applyFill="1" applyBorder="1" applyAlignment="1">
      <alignment horizontal="center" vertical="top"/>
    </xf>
    <xf numFmtId="0" fontId="4" fillId="0" borderId="2" xfId="1" applyFont="1" applyBorder="1" applyAlignment="1">
      <alignment horizontal="left" vertical="top"/>
    </xf>
    <xf numFmtId="0" fontId="5" fillId="0" borderId="2" xfId="1" applyFont="1" applyBorder="1" applyAlignment="1">
      <alignment vertical="top"/>
    </xf>
    <xf numFmtId="0" fontId="5" fillId="0" borderId="2" xfId="1" applyFont="1" applyBorder="1" applyAlignment="1">
      <alignment horizontal="left" vertical="top" wrapText="1"/>
    </xf>
    <xf numFmtId="0" fontId="5" fillId="0" borderId="3" xfId="1" applyFont="1" applyBorder="1" applyAlignment="1">
      <alignment vertical="top"/>
    </xf>
    <xf numFmtId="0" fontId="1" fillId="2" borderId="4" xfId="1" applyFont="1" applyFill="1" applyBorder="1" applyAlignment="1">
      <alignment horizontal="center" vertical="top"/>
    </xf>
    <xf numFmtId="0" fontId="1" fillId="2" borderId="6" xfId="1" applyFont="1" applyFill="1" applyBorder="1" applyAlignment="1">
      <alignment horizontal="center" vertical="top"/>
    </xf>
    <xf numFmtId="0" fontId="7" fillId="0" borderId="7" xfId="1" applyFont="1" applyBorder="1" applyAlignment="1">
      <alignment horizontal="left" vertical="top" wrapText="1"/>
    </xf>
    <xf numFmtId="0" fontId="7" fillId="0" borderId="8" xfId="1" applyFont="1" applyBorder="1" applyAlignment="1">
      <alignment horizontal="left" vertical="top" wrapText="1"/>
    </xf>
    <xf numFmtId="0" fontId="1" fillId="2" borderId="4" xfId="1" applyFont="1" applyFill="1" applyBorder="1" applyAlignment="1">
      <alignment horizontal="center"/>
    </xf>
    <xf numFmtId="0" fontId="7" fillId="0" borderId="0" xfId="1" applyFont="1"/>
    <xf numFmtId="0" fontId="7" fillId="0" borderId="5" xfId="1" applyFont="1" applyBorder="1"/>
    <xf numFmtId="0" fontId="1" fillId="2" borderId="1" xfId="1" applyFont="1" applyFill="1" applyBorder="1" applyAlignment="1">
      <alignment horizontal="center"/>
    </xf>
    <xf numFmtId="0" fontId="7" fillId="0" borderId="2" xfId="1" applyFont="1" applyBorder="1"/>
    <xf numFmtId="0" fontId="7" fillId="0" borderId="3" xfId="1" applyFont="1" applyBorder="1"/>
    <xf numFmtId="0" fontId="1" fillId="2" borderId="1" xfId="1" applyFont="1" applyFill="1" applyBorder="1" applyAlignment="1">
      <alignment horizontal="center" vertical="top"/>
    </xf>
    <xf numFmtId="0" fontId="7" fillId="0" borderId="2" xfId="1" applyFont="1" applyBorder="1" applyAlignment="1">
      <alignment horizontal="left" vertical="top" wrapText="1"/>
    </xf>
    <xf numFmtId="0" fontId="7" fillId="0" borderId="3" xfId="1" applyFont="1" applyBorder="1" applyAlignment="1">
      <alignment horizontal="left" vertical="top" wrapText="1"/>
    </xf>
    <xf numFmtId="0" fontId="1" fillId="2" borderId="6" xfId="1" applyFont="1" applyFill="1" applyBorder="1" applyAlignment="1">
      <alignment horizontal="center"/>
    </xf>
    <xf numFmtId="0" fontId="7" fillId="0" borderId="7" xfId="1" applyFont="1" applyBorder="1" applyAlignment="1">
      <alignment horizontal="left" wrapText="1"/>
    </xf>
    <xf numFmtId="0" fontId="7" fillId="0" borderId="8" xfId="1" applyFont="1" applyBorder="1" applyAlignment="1">
      <alignment horizontal="left" wrapText="1"/>
    </xf>
    <xf numFmtId="0" fontId="7" fillId="0" borderId="2" xfId="1" applyFont="1" applyBorder="1" applyAlignment="1">
      <alignment horizontal="left" wrapText="1"/>
    </xf>
    <xf numFmtId="0" fontId="7" fillId="0" borderId="3" xfId="1" applyFont="1" applyBorder="1" applyAlignment="1">
      <alignment horizontal="left" wrapText="1"/>
    </xf>
    <xf numFmtId="0" fontId="0" fillId="0" borderId="0" xfId="0" applyAlignment="1">
      <alignment horizontal="center" vertical="center"/>
    </xf>
    <xf numFmtId="1" fontId="0" fillId="0" borderId="0" xfId="0" applyNumberFormat="1" applyAlignment="1">
      <alignment horizontal="center" vertical="top"/>
    </xf>
    <xf numFmtId="1" fontId="0" fillId="0" borderId="0" xfId="0" applyNumberFormat="1" applyAlignment="1">
      <alignment horizontal="center"/>
    </xf>
    <xf numFmtId="0" fontId="0" fillId="0" borderId="7" xfId="0" applyBorder="1" applyAlignment="1">
      <alignment vertical="top"/>
    </xf>
    <xf numFmtId="0" fontId="0" fillId="0" borderId="8" xfId="0" applyBorder="1" applyAlignment="1">
      <alignment vertical="top"/>
    </xf>
    <xf numFmtId="0" fontId="8" fillId="0" borderId="0" xfId="0" applyFont="1" applyAlignment="1">
      <alignment vertical="top"/>
    </xf>
    <xf numFmtId="0" fontId="9" fillId="0" borderId="0" xfId="0" applyFont="1" applyAlignment="1">
      <alignment vertical="top"/>
    </xf>
    <xf numFmtId="1" fontId="9" fillId="0" borderId="0" xfId="0" applyNumberFormat="1" applyFont="1" applyAlignment="1">
      <alignment horizontal="center" vertical="top"/>
    </xf>
    <xf numFmtId="0" fontId="2" fillId="0" borderId="0" xfId="0" applyFont="1" applyAlignment="1">
      <alignment vertical="top"/>
    </xf>
    <xf numFmtId="0" fontId="5" fillId="0" borderId="0" xfId="1" applyFont="1" applyAlignment="1">
      <alignment horizontal="left" vertical="top"/>
    </xf>
    <xf numFmtId="0" fontId="11" fillId="0" borderId="0" xfId="1" applyFont="1" applyAlignment="1">
      <alignment vertical="top"/>
    </xf>
    <xf numFmtId="0" fontId="0" fillId="0" borderId="0" xfId="0" applyAlignment="1">
      <alignment vertical="center"/>
    </xf>
    <xf numFmtId="0" fontId="13" fillId="0" borderId="0" xfId="0" applyFont="1" applyAlignment="1">
      <alignment vertical="top"/>
    </xf>
    <xf numFmtId="0" fontId="12" fillId="2" borderId="14" xfId="0" applyFont="1" applyFill="1" applyBorder="1" applyAlignment="1">
      <alignment horizontal="center" vertical="top" wrapText="1"/>
    </xf>
    <xf numFmtId="0" fontId="12" fillId="2" borderId="12" xfId="0" applyFont="1" applyFill="1" applyBorder="1" applyAlignment="1">
      <alignment horizontal="center" vertical="top" wrapText="1"/>
    </xf>
    <xf numFmtId="0" fontId="14" fillId="5" borderId="12" xfId="0" applyFont="1" applyFill="1" applyBorder="1" applyAlignment="1">
      <alignment horizontal="center" vertical="top" wrapText="1"/>
    </xf>
    <xf numFmtId="1" fontId="14" fillId="5" borderId="12" xfId="0" applyNumberFormat="1" applyFont="1" applyFill="1" applyBorder="1" applyAlignment="1">
      <alignment horizontal="center" vertical="top" wrapText="1"/>
    </xf>
    <xf numFmtId="0" fontId="13" fillId="0" borderId="15" xfId="0" applyFont="1" applyBorder="1" applyAlignment="1">
      <alignment horizontal="center" vertical="top"/>
    </xf>
    <xf numFmtId="0" fontId="13" fillId="0" borderId="15" xfId="0" applyFont="1" applyBorder="1" applyAlignment="1">
      <alignment vertical="top"/>
    </xf>
    <xf numFmtId="164" fontId="15" fillId="3" borderId="15" xfId="0" applyNumberFormat="1" applyFont="1" applyFill="1" applyBorder="1" applyAlignment="1">
      <alignment horizontal="center" vertical="top"/>
    </xf>
    <xf numFmtId="42" fontId="13" fillId="5" borderId="15" xfId="0" applyNumberFormat="1" applyFont="1" applyFill="1" applyBorder="1" applyAlignment="1">
      <alignment horizontal="center" vertical="top"/>
    </xf>
    <xf numFmtId="42" fontId="13" fillId="6" borderId="15" xfId="0" applyNumberFormat="1" applyFont="1" applyFill="1" applyBorder="1" applyAlignment="1">
      <alignment horizontal="center" vertical="top"/>
    </xf>
    <xf numFmtId="44" fontId="13" fillId="0" borderId="0" xfId="0" applyNumberFormat="1" applyFont="1" applyAlignment="1">
      <alignment vertical="top"/>
    </xf>
    <xf numFmtId="42" fontId="13" fillId="0" borderId="15" xfId="0" applyNumberFormat="1" applyFont="1" applyBorder="1" applyAlignment="1">
      <alignment horizontal="center" vertical="top"/>
    </xf>
    <xf numFmtId="0" fontId="16" fillId="6" borderId="9" xfId="0" applyFont="1" applyFill="1" applyBorder="1" applyAlignment="1">
      <alignment horizontal="left" vertical="top"/>
    </xf>
    <xf numFmtId="0" fontId="16" fillId="6" borderId="10" xfId="0" applyFont="1" applyFill="1" applyBorder="1" applyAlignment="1">
      <alignment horizontal="center" vertical="top"/>
    </xf>
    <xf numFmtId="0" fontId="16" fillId="6" borderId="10" xfId="0" applyFont="1" applyFill="1" applyBorder="1" applyAlignment="1">
      <alignment vertical="top"/>
    </xf>
    <xf numFmtId="0" fontId="16" fillId="6" borderId="15" xfId="0" applyFont="1" applyFill="1" applyBorder="1" applyAlignment="1">
      <alignment horizontal="center" vertical="top"/>
    </xf>
    <xf numFmtId="0" fontId="2" fillId="6" borderId="10" xfId="0" applyFont="1" applyFill="1" applyBorder="1" applyAlignment="1">
      <alignment vertical="top"/>
    </xf>
    <xf numFmtId="1" fontId="2" fillId="6" borderId="10" xfId="0" applyNumberFormat="1" applyFont="1" applyFill="1" applyBorder="1" applyAlignment="1">
      <alignment horizontal="center" vertical="top"/>
    </xf>
    <xf numFmtId="42" fontId="16" fillId="6" borderId="15" xfId="0" applyNumberFormat="1" applyFont="1" applyFill="1" applyBorder="1" applyAlignment="1">
      <alignment horizontal="center" vertical="top"/>
    </xf>
    <xf numFmtId="44" fontId="2" fillId="0" borderId="0" xfId="0" applyNumberFormat="1" applyFont="1" applyAlignment="1">
      <alignment vertical="top"/>
    </xf>
    <xf numFmtId="44" fontId="0" fillId="0" borderId="0" xfId="0" applyNumberFormat="1" applyAlignment="1">
      <alignment vertical="top"/>
    </xf>
    <xf numFmtId="42" fontId="0" fillId="0" borderId="0" xfId="0" applyNumberFormat="1" applyAlignment="1">
      <alignment vertical="top"/>
    </xf>
    <xf numFmtId="0" fontId="13" fillId="0" borderId="15" xfId="0" applyFont="1" applyBorder="1" applyAlignment="1">
      <alignment horizontal="left" vertical="top"/>
    </xf>
    <xf numFmtId="0" fontId="13" fillId="0" borderId="15" xfId="0" applyFont="1" applyBorder="1" applyAlignment="1">
      <alignment horizontal="center" vertical="center"/>
    </xf>
    <xf numFmtId="0" fontId="13" fillId="0" borderId="15" xfId="0" applyFont="1" applyBorder="1" applyAlignment="1">
      <alignment horizontal="left" vertical="center" wrapText="1"/>
    </xf>
    <xf numFmtId="0" fontId="13" fillId="0" borderId="0" xfId="0" applyFont="1" applyAlignment="1">
      <alignment vertical="center"/>
    </xf>
    <xf numFmtId="42" fontId="13" fillId="5" borderId="15" xfId="0" applyNumberFormat="1" applyFont="1" applyFill="1" applyBorder="1" applyAlignment="1">
      <alignment horizontal="center" vertical="center"/>
    </xf>
    <xf numFmtId="42" fontId="13" fillId="6" borderId="15" xfId="0" applyNumberFormat="1" applyFont="1" applyFill="1" applyBorder="1" applyAlignment="1">
      <alignment horizontal="center" vertical="center"/>
    </xf>
    <xf numFmtId="42" fontId="2" fillId="0" borderId="0" xfId="0" applyNumberFormat="1" applyFont="1" applyAlignment="1">
      <alignment vertical="top"/>
    </xf>
    <xf numFmtId="0" fontId="12" fillId="2" borderId="0" xfId="0" applyFont="1" applyFill="1" applyAlignment="1">
      <alignment horizontal="center" vertical="top" wrapText="1"/>
    </xf>
    <xf numFmtId="42" fontId="0" fillId="0" borderId="0" xfId="0" applyNumberFormat="1" applyAlignment="1">
      <alignment vertical="center"/>
    </xf>
    <xf numFmtId="0" fontId="18" fillId="0" borderId="9" xfId="1" applyFont="1" applyBorder="1" applyAlignment="1">
      <alignment horizontal="left" vertical="center"/>
    </xf>
    <xf numFmtId="0" fontId="19" fillId="0" borderId="10"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42" fontId="13" fillId="3" borderId="15" xfId="0" applyNumberFormat="1" applyFont="1" applyFill="1" applyBorder="1" applyAlignment="1">
      <alignment horizontal="center" vertical="center"/>
    </xf>
    <xf numFmtId="0" fontId="0" fillId="6" borderId="10" xfId="0" applyFill="1" applyBorder="1" applyAlignment="1">
      <alignment vertical="center"/>
    </xf>
    <xf numFmtId="0" fontId="19" fillId="6" borderId="10" xfId="0" applyFont="1" applyFill="1" applyBorder="1" applyAlignment="1">
      <alignment vertical="center"/>
    </xf>
    <xf numFmtId="0" fontId="0" fillId="6" borderId="11" xfId="0" applyFill="1" applyBorder="1" applyAlignment="1">
      <alignment vertical="center"/>
    </xf>
    <xf numFmtId="42" fontId="16" fillId="6" borderId="15" xfId="0" applyNumberFormat="1" applyFont="1" applyFill="1" applyBorder="1" applyAlignment="1">
      <alignment horizontal="center" vertical="center"/>
    </xf>
    <xf numFmtId="0" fontId="12" fillId="2" borderId="0" xfId="0" applyFont="1" applyFill="1" applyAlignment="1">
      <alignment vertical="top"/>
    </xf>
    <xf numFmtId="0" fontId="12" fillId="2" borderId="0" xfId="0" applyFont="1" applyFill="1" applyAlignment="1">
      <alignment horizontal="center" vertical="top"/>
    </xf>
    <xf numFmtId="0" fontId="13" fillId="0" borderId="9" xfId="0" applyFont="1" applyBorder="1" applyAlignment="1">
      <alignment vertical="top"/>
    </xf>
    <xf numFmtId="0" fontId="13" fillId="0" borderId="10" xfId="0" applyFont="1" applyBorder="1" applyAlignment="1">
      <alignment vertical="top"/>
    </xf>
    <xf numFmtId="0" fontId="13" fillId="0" borderId="11" xfId="0" applyFont="1" applyBorder="1" applyAlignment="1">
      <alignment vertical="top"/>
    </xf>
    <xf numFmtId="42" fontId="13" fillId="0" borderId="15" xfId="0" applyNumberFormat="1" applyFont="1" applyBorder="1" applyAlignment="1">
      <alignment vertical="top"/>
    </xf>
    <xf numFmtId="165" fontId="0" fillId="0" borderId="0" xfId="0" applyNumberFormat="1" applyAlignment="1">
      <alignment vertical="top"/>
    </xf>
    <xf numFmtId="0" fontId="7" fillId="0" borderId="0" xfId="1" applyFont="1" applyAlignment="1">
      <alignment horizontal="left" vertical="top" wrapText="1"/>
    </xf>
    <xf numFmtId="0" fontId="7" fillId="0" borderId="5" xfId="1" applyFont="1" applyBorder="1" applyAlignment="1">
      <alignment horizontal="left" vertical="top" wrapText="1"/>
    </xf>
    <xf numFmtId="0" fontId="7" fillId="3" borderId="15" xfId="1" applyFont="1" applyFill="1" applyBorder="1"/>
    <xf numFmtId="0" fontId="7" fillId="0" borderId="0" xfId="1" applyFont="1" applyAlignment="1">
      <alignment horizontal="left" vertical="top" wrapText="1"/>
    </xf>
    <xf numFmtId="0" fontId="7" fillId="0" borderId="5" xfId="1" applyFont="1" applyBorder="1" applyAlignment="1">
      <alignment horizontal="left" vertical="top" wrapText="1"/>
    </xf>
    <xf numFmtId="0" fontId="12" fillId="2" borderId="14" xfId="0" applyFont="1" applyFill="1" applyBorder="1" applyAlignment="1">
      <alignment horizontal="center" vertical="top"/>
    </xf>
    <xf numFmtId="0" fontId="1" fillId="0" borderId="14" xfId="1" applyFont="1" applyFill="1" applyBorder="1" applyAlignment="1">
      <alignment horizontal="center" vertical="top"/>
    </xf>
    <xf numFmtId="0" fontId="22" fillId="0" borderId="0" xfId="0" applyFont="1"/>
    <xf numFmtId="0" fontId="22" fillId="0" borderId="0" xfId="0" applyFont="1" applyAlignment="1">
      <alignment vertical="center"/>
    </xf>
    <xf numFmtId="0" fontId="22" fillId="6" borderId="12" xfId="0" applyFont="1" applyFill="1" applyBorder="1"/>
    <xf numFmtId="0" fontId="22" fillId="6" borderId="11" xfId="0" applyFont="1" applyFill="1" applyBorder="1"/>
    <xf numFmtId="0" fontId="22" fillId="6" borderId="15" xfId="0" applyFont="1" applyFill="1" applyBorder="1"/>
    <xf numFmtId="44" fontId="22" fillId="0" borderId="0" xfId="0" applyNumberFormat="1" applyFont="1"/>
    <xf numFmtId="0" fontId="22" fillId="6" borderId="14" xfId="0" applyFont="1" applyFill="1" applyBorder="1"/>
    <xf numFmtId="0" fontId="22" fillId="0" borderId="0" xfId="0" applyFont="1" applyBorder="1"/>
    <xf numFmtId="0" fontId="22" fillId="6" borderId="3" xfId="0" applyFont="1" applyFill="1" applyBorder="1"/>
    <xf numFmtId="0" fontId="22" fillId="7" borderId="15" xfId="0" applyFont="1" applyFill="1" applyBorder="1" applyAlignment="1">
      <alignment horizontal="center"/>
    </xf>
    <xf numFmtId="166" fontId="22" fillId="7" borderId="15" xfId="0" applyNumberFormat="1" applyFont="1" applyFill="1" applyBorder="1" applyAlignment="1">
      <alignment horizontal="center" vertical="center"/>
    </xf>
    <xf numFmtId="166" fontId="22" fillId="7" borderId="15" xfId="0" applyNumberFormat="1" applyFont="1" applyFill="1" applyBorder="1" applyAlignment="1">
      <alignment horizontal="center"/>
    </xf>
    <xf numFmtId="0" fontId="22" fillId="7" borderId="0" xfId="0" applyFont="1" applyFill="1" applyBorder="1"/>
    <xf numFmtId="0" fontId="23" fillId="7" borderId="0" xfId="0" applyFont="1" applyFill="1" applyBorder="1"/>
    <xf numFmtId="0" fontId="23" fillId="7" borderId="0" xfId="0" applyFont="1" applyFill="1" applyBorder="1" applyAlignment="1">
      <alignment horizontal="center"/>
    </xf>
    <xf numFmtId="44" fontId="22" fillId="7" borderId="14" xfId="0" applyNumberFormat="1" applyFont="1" applyFill="1" applyBorder="1"/>
    <xf numFmtId="166" fontId="22" fillId="7" borderId="14" xfId="0" applyNumberFormat="1" applyFont="1" applyFill="1" applyBorder="1" applyAlignment="1">
      <alignment horizontal="center" vertical="center"/>
    </xf>
    <xf numFmtId="44" fontId="22" fillId="7" borderId="14" xfId="2" applyFont="1" applyFill="1" applyBorder="1" applyAlignment="1">
      <alignment horizontal="center" vertical="center"/>
    </xf>
    <xf numFmtId="44" fontId="22" fillId="7" borderId="15" xfId="2" applyFont="1" applyFill="1" applyBorder="1" applyAlignment="1">
      <alignment horizontal="center"/>
    </xf>
    <xf numFmtId="44" fontId="22" fillId="3" borderId="12" xfId="2" applyFont="1" applyFill="1" applyBorder="1"/>
    <xf numFmtId="44" fontId="22" fillId="3" borderId="14" xfId="2" applyFont="1" applyFill="1" applyBorder="1"/>
    <xf numFmtId="44" fontId="22" fillId="3" borderId="15" xfId="2" applyFont="1" applyFill="1" applyBorder="1"/>
    <xf numFmtId="0" fontId="22" fillId="6" borderId="8" xfId="0" applyFont="1" applyFill="1" applyBorder="1"/>
    <xf numFmtId="0" fontId="22" fillId="6" borderId="26" xfId="0" applyFont="1" applyFill="1" applyBorder="1" applyAlignment="1">
      <alignment horizontal="left" wrapText="1"/>
    </xf>
    <xf numFmtId="0" fontId="22" fillId="6" borderId="27" xfId="0" applyFont="1" applyFill="1" applyBorder="1"/>
    <xf numFmtId="0" fontId="22" fillId="6" borderId="28" xfId="0" applyFont="1" applyFill="1" applyBorder="1"/>
    <xf numFmtId="0" fontId="22" fillId="0" borderId="29" xfId="0" applyFont="1" applyBorder="1"/>
    <xf numFmtId="44" fontId="22" fillId="3" borderId="28" xfId="2" applyFont="1" applyFill="1" applyBorder="1"/>
    <xf numFmtId="44" fontId="22" fillId="3" borderId="30" xfId="2" applyFont="1" applyFill="1" applyBorder="1"/>
    <xf numFmtId="0" fontId="22" fillId="6" borderId="31" xfId="0" applyFont="1" applyFill="1" applyBorder="1"/>
    <xf numFmtId="44" fontId="22" fillId="3" borderId="32" xfId="2" applyFont="1" applyFill="1" applyBorder="1"/>
    <xf numFmtId="0" fontId="22" fillId="6" borderId="33" xfId="0" applyFont="1" applyFill="1" applyBorder="1"/>
    <xf numFmtId="0" fontId="22" fillId="6" borderId="34" xfId="0" applyFont="1" applyFill="1" applyBorder="1"/>
    <xf numFmtId="0" fontId="22" fillId="6" borderId="35" xfId="0" applyFont="1" applyFill="1" applyBorder="1"/>
    <xf numFmtId="0" fontId="22" fillId="0" borderId="36" xfId="0" applyFont="1" applyBorder="1"/>
    <xf numFmtId="44" fontId="22" fillId="3" borderId="35" xfId="2" applyFont="1" applyFill="1" applyBorder="1"/>
    <xf numFmtId="44" fontId="22" fillId="3" borderId="37" xfId="2" applyFont="1" applyFill="1" applyBorder="1"/>
    <xf numFmtId="44" fontId="22" fillId="3" borderId="39" xfId="2" applyFont="1" applyFill="1" applyBorder="1"/>
    <xf numFmtId="0" fontId="22" fillId="6" borderId="31" xfId="0" applyFont="1" applyFill="1" applyBorder="1" applyAlignment="1">
      <alignment horizontal="left" wrapText="1"/>
    </xf>
    <xf numFmtId="44" fontId="22" fillId="3" borderId="40" xfId="2" applyFont="1" applyFill="1" applyBorder="1"/>
    <xf numFmtId="44" fontId="22" fillId="7" borderId="14" xfId="2" applyFont="1" applyFill="1" applyBorder="1" applyAlignment="1">
      <alignment horizontal="center"/>
    </xf>
    <xf numFmtId="44" fontId="22" fillId="7" borderId="41" xfId="0" applyNumberFormat="1" applyFont="1" applyFill="1" applyBorder="1"/>
    <xf numFmtId="44" fontId="22" fillId="7" borderId="28" xfId="0" applyNumberFormat="1" applyFont="1" applyFill="1" applyBorder="1"/>
    <xf numFmtId="166" fontId="22" fillId="7" borderId="28" xfId="0" applyNumberFormat="1" applyFont="1" applyFill="1" applyBorder="1" applyAlignment="1">
      <alignment horizontal="center" vertical="center"/>
    </xf>
    <xf numFmtId="44" fontId="22" fillId="7" borderId="28" xfId="2" applyFont="1" applyFill="1" applyBorder="1" applyAlignment="1">
      <alignment horizontal="center" vertical="center"/>
    </xf>
    <xf numFmtId="44" fontId="22" fillId="7" borderId="28" xfId="2" applyFont="1" applyFill="1" applyBorder="1" applyAlignment="1">
      <alignment horizontal="center"/>
    </xf>
    <xf numFmtId="44" fontId="22" fillId="7" borderId="30" xfId="2" applyFont="1" applyFill="1" applyBorder="1" applyAlignment="1">
      <alignment horizontal="center"/>
    </xf>
    <xf numFmtId="44" fontId="22" fillId="7" borderId="38" xfId="0" applyNumberFormat="1" applyFont="1" applyFill="1" applyBorder="1"/>
    <xf numFmtId="44" fontId="22" fillId="7" borderId="32" xfId="2" applyFont="1" applyFill="1" applyBorder="1" applyAlignment="1">
      <alignment horizontal="center"/>
    </xf>
    <xf numFmtId="44" fontId="22" fillId="7" borderId="33" xfId="0" applyNumberFormat="1" applyFont="1" applyFill="1" applyBorder="1"/>
    <xf numFmtId="44" fontId="22" fillId="7" borderId="42" xfId="0" applyNumberFormat="1" applyFont="1" applyFill="1" applyBorder="1"/>
    <xf numFmtId="166" fontId="22" fillId="7" borderId="42" xfId="0" applyNumberFormat="1" applyFont="1" applyFill="1" applyBorder="1" applyAlignment="1">
      <alignment horizontal="center" vertical="center"/>
    </xf>
    <xf numFmtId="44" fontId="22" fillId="7" borderId="42" xfId="2" applyFont="1" applyFill="1" applyBorder="1" applyAlignment="1">
      <alignment horizontal="center" vertical="center"/>
    </xf>
    <xf numFmtId="44" fontId="22" fillId="7" borderId="35" xfId="2" applyFont="1" applyFill="1" applyBorder="1" applyAlignment="1">
      <alignment horizontal="center"/>
    </xf>
    <xf numFmtId="44" fontId="22" fillId="7" borderId="37" xfId="2" applyFont="1" applyFill="1" applyBorder="1" applyAlignment="1">
      <alignment horizontal="center"/>
    </xf>
    <xf numFmtId="0" fontId="22" fillId="7" borderId="14" xfId="0" applyFont="1" applyFill="1" applyBorder="1" applyAlignment="1">
      <alignment horizontal="center"/>
    </xf>
    <xf numFmtId="0" fontId="22" fillId="7" borderId="41" xfId="0" applyFont="1" applyFill="1" applyBorder="1" applyAlignment="1">
      <alignment horizontal="center"/>
    </xf>
    <xf numFmtId="0" fontId="22" fillId="7" borderId="28" xfId="0" applyFont="1" applyFill="1" applyBorder="1" applyAlignment="1">
      <alignment horizontal="center"/>
    </xf>
    <xf numFmtId="0" fontId="22" fillId="7" borderId="30" xfId="0" applyFont="1" applyFill="1" applyBorder="1" applyAlignment="1">
      <alignment horizontal="center"/>
    </xf>
    <xf numFmtId="0" fontId="22" fillId="7" borderId="43" xfId="0" applyFont="1" applyFill="1" applyBorder="1" applyAlignment="1">
      <alignment horizontal="center"/>
    </xf>
    <xf numFmtId="0" fontId="22" fillId="7" borderId="32" xfId="0" applyFont="1" applyFill="1" applyBorder="1" applyAlignment="1">
      <alignment horizontal="center"/>
    </xf>
    <xf numFmtId="0" fontId="22" fillId="7" borderId="44" xfId="0" applyFont="1" applyFill="1" applyBorder="1" applyAlignment="1">
      <alignment horizontal="center"/>
    </xf>
    <xf numFmtId="0" fontId="22" fillId="7" borderId="35" xfId="0" applyFont="1" applyFill="1" applyBorder="1" applyAlignment="1">
      <alignment horizontal="center"/>
    </xf>
    <xf numFmtId="0" fontId="22" fillId="7" borderId="37" xfId="0" applyFont="1" applyFill="1" applyBorder="1" applyAlignment="1">
      <alignment horizontal="center"/>
    </xf>
    <xf numFmtId="0" fontId="22" fillId="7" borderId="16" xfId="0" applyFont="1" applyFill="1" applyBorder="1"/>
    <xf numFmtId="0" fontId="22" fillId="7" borderId="17" xfId="0" applyFont="1" applyFill="1" applyBorder="1"/>
    <xf numFmtId="166" fontId="22" fillId="7" borderId="32" xfId="0" applyNumberFormat="1" applyFont="1" applyFill="1" applyBorder="1" applyAlignment="1">
      <alignment horizontal="center" vertical="center"/>
    </xf>
    <xf numFmtId="166" fontId="22" fillId="7" borderId="32" xfId="0" applyNumberFormat="1" applyFont="1" applyFill="1" applyBorder="1" applyAlignment="1">
      <alignment horizontal="center"/>
    </xf>
    <xf numFmtId="0" fontId="23" fillId="7" borderId="16" xfId="0" applyFont="1" applyFill="1" applyBorder="1"/>
    <xf numFmtId="0" fontId="23" fillId="7" borderId="17" xfId="0" applyFont="1" applyFill="1" applyBorder="1" applyAlignment="1">
      <alignment horizontal="center"/>
    </xf>
    <xf numFmtId="0" fontId="22" fillId="7" borderId="18" xfId="0" applyFont="1" applyFill="1" applyBorder="1"/>
    <xf numFmtId="0" fontId="22" fillId="7" borderId="36" xfId="0" applyFont="1" applyFill="1" applyBorder="1"/>
    <xf numFmtId="0" fontId="22" fillId="7" borderId="19" xfId="0" applyFont="1" applyFill="1" applyBorder="1"/>
    <xf numFmtId="0" fontId="22" fillId="3" borderId="20" xfId="0" applyFont="1" applyFill="1" applyBorder="1" applyAlignment="1">
      <alignment horizontal="center" vertical="center"/>
    </xf>
    <xf numFmtId="44" fontId="22" fillId="7" borderId="40" xfId="2" applyFont="1" applyFill="1" applyBorder="1" applyAlignment="1">
      <alignment horizontal="center"/>
    </xf>
    <xf numFmtId="0" fontId="22" fillId="7" borderId="20" xfId="0" applyFont="1" applyFill="1" applyBorder="1" applyAlignment="1">
      <alignment horizontal="center" vertical="center"/>
    </xf>
    <xf numFmtId="0" fontId="22" fillId="7" borderId="20" xfId="0" applyFont="1" applyFill="1" applyBorder="1" applyAlignment="1">
      <alignment horizontal="center" vertical="center" wrapText="1"/>
    </xf>
    <xf numFmtId="0" fontId="22" fillId="7" borderId="38" xfId="0" applyFont="1" applyFill="1" applyBorder="1" applyAlignment="1">
      <alignment horizontal="center"/>
    </xf>
    <xf numFmtId="0" fontId="22" fillId="7" borderId="40" xfId="0" applyFont="1" applyFill="1" applyBorder="1" applyAlignment="1">
      <alignment horizontal="center"/>
    </xf>
    <xf numFmtId="44" fontId="22" fillId="7" borderId="15" xfId="2" applyFont="1" applyFill="1" applyBorder="1" applyAlignment="1">
      <alignment horizontal="center" vertical="center"/>
    </xf>
    <xf numFmtId="0" fontId="22" fillId="7" borderId="47" xfId="0" applyFont="1" applyFill="1" applyBorder="1" applyAlignment="1">
      <alignment horizontal="center" vertical="center"/>
    </xf>
    <xf numFmtId="0" fontId="22" fillId="0" borderId="0" xfId="0" applyFont="1" applyBorder="1" applyAlignment="1">
      <alignment vertical="center"/>
    </xf>
    <xf numFmtId="44" fontId="22" fillId="0" borderId="0" xfId="0" applyNumberFormat="1" applyFont="1" applyBorder="1"/>
    <xf numFmtId="166" fontId="22" fillId="7" borderId="43" xfId="0" applyNumberFormat="1" applyFont="1" applyFill="1" applyBorder="1" applyAlignment="1">
      <alignment horizontal="center" vertical="center"/>
    </xf>
    <xf numFmtId="166" fontId="22" fillId="7" borderId="44" xfId="0" applyNumberFormat="1" applyFont="1" applyFill="1" applyBorder="1" applyAlignment="1">
      <alignment horizontal="center" vertical="center"/>
    </xf>
    <xf numFmtId="44" fontId="22" fillId="7" borderId="35" xfId="2" applyFont="1" applyFill="1" applyBorder="1" applyAlignment="1">
      <alignment horizontal="center" vertical="center"/>
    </xf>
    <xf numFmtId="166" fontId="22" fillId="7" borderId="41" xfId="0" applyNumberFormat="1" applyFont="1" applyFill="1" applyBorder="1" applyAlignment="1">
      <alignment horizontal="center" vertical="center"/>
    </xf>
    <xf numFmtId="166" fontId="22" fillId="7" borderId="38" xfId="0" applyNumberFormat="1" applyFont="1" applyFill="1" applyBorder="1" applyAlignment="1">
      <alignment horizontal="center" vertical="center"/>
    </xf>
    <xf numFmtId="166" fontId="22" fillId="7" borderId="33" xfId="0" applyNumberFormat="1" applyFont="1" applyFill="1" applyBorder="1" applyAlignment="1">
      <alignment horizontal="center" vertical="center"/>
    </xf>
    <xf numFmtId="0" fontId="7" fillId="0" borderId="0" xfId="1" applyFont="1" applyFill="1" applyAlignment="1">
      <alignment horizontal="left" vertical="top" wrapText="1"/>
    </xf>
    <xf numFmtId="0" fontId="7" fillId="0" borderId="5" xfId="1" applyFont="1" applyFill="1" applyBorder="1" applyAlignment="1">
      <alignment horizontal="left" vertical="top" wrapText="1"/>
    </xf>
    <xf numFmtId="0" fontId="7" fillId="0" borderId="0" xfId="1" applyFont="1" applyAlignment="1">
      <alignment horizontal="left" vertical="top" wrapText="1"/>
    </xf>
    <xf numFmtId="0" fontId="7" fillId="0" borderId="5" xfId="1" applyFont="1" applyBorder="1" applyAlignment="1">
      <alignment horizontal="left" vertical="top" wrapText="1"/>
    </xf>
    <xf numFmtId="0" fontId="7" fillId="0" borderId="0" xfId="1" applyFont="1" applyFill="1" applyAlignment="1">
      <alignment horizontal="left" wrapText="1"/>
    </xf>
    <xf numFmtId="0" fontId="7" fillId="0" borderId="5" xfId="1" applyFont="1" applyFill="1" applyBorder="1" applyAlignment="1">
      <alignment horizontal="left" wrapText="1"/>
    </xf>
    <xf numFmtId="0" fontId="20" fillId="0" borderId="12" xfId="1" applyFont="1" applyFill="1" applyBorder="1" applyAlignment="1">
      <alignment horizontal="center" vertical="center"/>
    </xf>
    <xf numFmtId="0" fontId="20" fillId="0" borderId="13" xfId="1" applyFont="1" applyFill="1" applyBorder="1" applyAlignment="1">
      <alignment horizontal="center" vertical="center"/>
    </xf>
    <xf numFmtId="0" fontId="20" fillId="0" borderId="14" xfId="1" applyFont="1" applyFill="1" applyBorder="1" applyAlignment="1">
      <alignment horizontal="center" vertical="center"/>
    </xf>
    <xf numFmtId="0" fontId="7" fillId="0" borderId="0" xfId="1" applyFont="1" applyAlignment="1">
      <alignment horizontal="left" wrapText="1"/>
    </xf>
    <xf numFmtId="0" fontId="7" fillId="0" borderId="5" xfId="1" applyFont="1" applyBorder="1" applyAlignment="1">
      <alignment horizontal="left" wrapText="1"/>
    </xf>
    <xf numFmtId="0" fontId="6" fillId="0" borderId="12" xfId="1" applyFont="1" applyFill="1" applyBorder="1" applyAlignment="1">
      <alignment horizontal="center" vertical="center"/>
    </xf>
    <xf numFmtId="0" fontId="6" fillId="0" borderId="13" xfId="1" applyFont="1" applyFill="1" applyBorder="1" applyAlignment="1">
      <alignment horizontal="center" vertical="center"/>
    </xf>
    <xf numFmtId="0" fontId="12" fillId="4" borderId="9" xfId="1" applyFont="1" applyFill="1" applyBorder="1" applyAlignment="1">
      <alignment horizontal="center" vertical="center"/>
    </xf>
    <xf numFmtId="0" fontId="12" fillId="4" borderId="10" xfId="1" applyFont="1" applyFill="1" applyBorder="1" applyAlignment="1">
      <alignment horizontal="center" vertical="center"/>
    </xf>
    <xf numFmtId="0" fontId="12" fillId="4" borderId="11" xfId="1" applyFont="1" applyFill="1" applyBorder="1" applyAlignment="1">
      <alignment horizontal="center" vertical="center"/>
    </xf>
    <xf numFmtId="0" fontId="1" fillId="4" borderId="9" xfId="0" applyFont="1" applyFill="1" applyBorder="1" applyAlignment="1">
      <alignment horizontal="center" vertical="center"/>
    </xf>
    <xf numFmtId="1" fontId="1" fillId="4" borderId="10" xfId="0" applyNumberFormat="1" applyFont="1" applyFill="1" applyBorder="1" applyAlignment="1">
      <alignment horizontal="center" vertical="center"/>
    </xf>
    <xf numFmtId="0" fontId="1" fillId="4" borderId="10" xfId="0" applyFont="1" applyFill="1" applyBorder="1" applyAlignment="1">
      <alignment horizontal="center" vertical="center"/>
    </xf>
    <xf numFmtId="0" fontId="1" fillId="4" borderId="11" xfId="0" applyFont="1" applyFill="1" applyBorder="1" applyAlignment="1">
      <alignment horizontal="center" vertical="center"/>
    </xf>
    <xf numFmtId="0" fontId="12" fillId="2" borderId="12" xfId="0" applyFont="1" applyFill="1" applyBorder="1" applyAlignment="1">
      <alignment horizontal="center" vertical="top"/>
    </xf>
    <xf numFmtId="0" fontId="12" fillId="2" borderId="13" xfId="0" applyFont="1" applyFill="1" applyBorder="1" applyAlignment="1">
      <alignment horizontal="center" vertical="top"/>
    </xf>
    <xf numFmtId="0" fontId="12" fillId="2" borderId="14" xfId="0" applyFont="1" applyFill="1" applyBorder="1" applyAlignment="1">
      <alignment horizontal="center" vertical="top"/>
    </xf>
    <xf numFmtId="0" fontId="12" fillId="2" borderId="6" xfId="0" applyFont="1" applyFill="1" applyBorder="1" applyAlignment="1">
      <alignment horizontal="center" vertical="top"/>
    </xf>
    <xf numFmtId="0" fontId="12" fillId="2" borderId="7" xfId="0" applyFont="1" applyFill="1" applyBorder="1" applyAlignment="1">
      <alignment horizontal="center" vertical="top"/>
    </xf>
    <xf numFmtId="0" fontId="12" fillId="2" borderId="8" xfId="0" applyFont="1" applyFill="1" applyBorder="1" applyAlignment="1">
      <alignment horizontal="center" vertical="top"/>
    </xf>
    <xf numFmtId="0" fontId="12" fillId="2" borderId="1" xfId="0" applyFont="1" applyFill="1" applyBorder="1" applyAlignment="1">
      <alignment horizontal="left" vertical="top"/>
    </xf>
    <xf numFmtId="0" fontId="12" fillId="2" borderId="2" xfId="0" applyFont="1" applyFill="1" applyBorder="1" applyAlignment="1">
      <alignment horizontal="left" vertical="top"/>
    </xf>
    <xf numFmtId="0" fontId="12" fillId="2" borderId="3" xfId="0" applyFont="1" applyFill="1" applyBorder="1" applyAlignment="1">
      <alignment horizontal="left" vertical="top"/>
    </xf>
    <xf numFmtId="0" fontId="12" fillId="2" borderId="6" xfId="0" applyFont="1" applyFill="1" applyBorder="1" applyAlignment="1">
      <alignment horizontal="left" vertical="top"/>
    </xf>
    <xf numFmtId="0" fontId="12" fillId="2" borderId="7" xfId="0" applyFont="1" applyFill="1" applyBorder="1" applyAlignment="1">
      <alignment horizontal="left" vertical="top"/>
    </xf>
    <xf numFmtId="0" fontId="12" fillId="2" borderId="8" xfId="0" applyFont="1" applyFill="1" applyBorder="1" applyAlignment="1">
      <alignment horizontal="left" vertical="top"/>
    </xf>
    <xf numFmtId="0" fontId="12" fillId="2" borderId="1" xfId="0" applyFont="1" applyFill="1" applyBorder="1" applyAlignment="1">
      <alignment horizontal="center" vertical="top"/>
    </xf>
    <xf numFmtId="0" fontId="12" fillId="2" borderId="2" xfId="0" applyFont="1" applyFill="1" applyBorder="1" applyAlignment="1">
      <alignment horizontal="center" vertical="top"/>
    </xf>
    <xf numFmtId="0" fontId="12" fillId="2" borderId="3" xfId="0" applyFont="1" applyFill="1" applyBorder="1" applyAlignment="1">
      <alignment horizontal="center" vertical="top"/>
    </xf>
    <xf numFmtId="0" fontId="12" fillId="2" borderId="0" xfId="0" applyFont="1" applyFill="1" applyAlignment="1">
      <alignment horizontal="center" vertical="top" wrapText="1"/>
    </xf>
    <xf numFmtId="0" fontId="12" fillId="2" borderId="7" xfId="0" applyFont="1" applyFill="1" applyBorder="1" applyAlignment="1">
      <alignment horizontal="center" vertical="top" wrapText="1"/>
    </xf>
    <xf numFmtId="1" fontId="12" fillId="2" borderId="2" xfId="0" applyNumberFormat="1" applyFont="1" applyFill="1" applyBorder="1" applyAlignment="1">
      <alignment horizontal="center" vertical="top"/>
    </xf>
    <xf numFmtId="1" fontId="12" fillId="2" borderId="7" xfId="0" applyNumberFormat="1" applyFont="1" applyFill="1" applyBorder="1" applyAlignment="1">
      <alignment horizontal="center" vertical="top"/>
    </xf>
    <xf numFmtId="0" fontId="17" fillId="2" borderId="9" xfId="1" applyFont="1" applyFill="1" applyBorder="1" applyAlignment="1">
      <alignment horizontal="center" vertical="top"/>
    </xf>
    <xf numFmtId="0" fontId="17" fillId="2" borderId="10" xfId="1" applyFont="1" applyFill="1" applyBorder="1" applyAlignment="1">
      <alignment horizontal="center" vertical="top"/>
    </xf>
    <xf numFmtId="0" fontId="17" fillId="2" borderId="11" xfId="1" applyFont="1" applyFill="1" applyBorder="1" applyAlignment="1">
      <alignment horizontal="center" vertical="top"/>
    </xf>
    <xf numFmtId="0" fontId="22" fillId="8" borderId="45" xfId="0" applyFont="1" applyFill="1" applyBorder="1" applyAlignment="1">
      <alignment horizontal="center" vertical="center"/>
    </xf>
    <xf numFmtId="0" fontId="22" fillId="8" borderId="46" xfId="0" applyFont="1" applyFill="1" applyBorder="1" applyAlignment="1">
      <alignment horizontal="center" vertical="center"/>
    </xf>
    <xf numFmtId="0" fontId="22" fillId="8" borderId="23" xfId="0" applyFont="1" applyFill="1" applyBorder="1" applyAlignment="1">
      <alignment horizontal="center"/>
    </xf>
    <xf numFmtId="0" fontId="22" fillId="8" borderId="24" xfId="0" applyFont="1" applyFill="1" applyBorder="1" applyAlignment="1">
      <alignment horizontal="center"/>
    </xf>
    <xf numFmtId="0" fontId="22" fillId="8" borderId="25" xfId="0" applyFont="1" applyFill="1" applyBorder="1" applyAlignment="1">
      <alignment horizontal="center"/>
    </xf>
    <xf numFmtId="0" fontId="22" fillId="7" borderId="47" xfId="0" applyFont="1" applyFill="1" applyBorder="1" applyAlignment="1">
      <alignment horizontal="center" vertical="center" wrapText="1"/>
    </xf>
    <xf numFmtId="0" fontId="22" fillId="7" borderId="21" xfId="0" applyFont="1" applyFill="1" applyBorder="1" applyAlignment="1">
      <alignment horizontal="center" vertical="center" wrapText="1"/>
    </xf>
    <xf numFmtId="0" fontId="24" fillId="9" borderId="0" xfId="0" applyFont="1" applyFill="1" applyBorder="1" applyAlignment="1">
      <alignment horizontal="center" vertical="center" wrapText="1"/>
    </xf>
    <xf numFmtId="0" fontId="22" fillId="3" borderId="23" xfId="0" applyFont="1" applyFill="1" applyBorder="1" applyAlignment="1">
      <alignment horizontal="center" vertical="center"/>
    </xf>
    <xf numFmtId="0" fontId="22" fillId="3" borderId="24" xfId="0" applyFont="1" applyFill="1" applyBorder="1" applyAlignment="1">
      <alignment horizontal="center" vertical="center"/>
    </xf>
    <xf numFmtId="0" fontId="22" fillId="3" borderId="25" xfId="0" applyFont="1" applyFill="1" applyBorder="1" applyAlignment="1">
      <alignment horizontal="center" vertical="center"/>
    </xf>
    <xf numFmtId="0" fontId="22" fillId="7" borderId="47" xfId="0" applyFont="1" applyFill="1" applyBorder="1" applyAlignment="1">
      <alignment horizontal="center" wrapText="1"/>
    </xf>
    <xf numFmtId="0" fontId="22" fillId="7" borderId="21" xfId="0" applyFont="1" applyFill="1" applyBorder="1" applyAlignment="1">
      <alignment horizontal="center" wrapText="1"/>
    </xf>
    <xf numFmtId="0" fontId="22" fillId="7" borderId="23" xfId="0" applyFont="1" applyFill="1" applyBorder="1" applyAlignment="1">
      <alignment horizontal="center" vertical="center" wrapText="1"/>
    </xf>
    <xf numFmtId="0" fontId="22" fillId="7" borderId="24" xfId="0" applyFont="1" applyFill="1" applyBorder="1" applyAlignment="1">
      <alignment horizontal="center" vertical="center"/>
    </xf>
    <xf numFmtId="0" fontId="22" fillId="7" borderId="25" xfId="0" applyFont="1" applyFill="1" applyBorder="1" applyAlignment="1">
      <alignment horizontal="center" vertical="center"/>
    </xf>
    <xf numFmtId="0" fontId="22" fillId="8" borderId="23" xfId="0" applyFont="1" applyFill="1" applyBorder="1" applyAlignment="1">
      <alignment horizontal="center" vertical="center"/>
    </xf>
    <xf numFmtId="0" fontId="22" fillId="8" borderId="24" xfId="0" applyFont="1" applyFill="1" applyBorder="1" applyAlignment="1">
      <alignment horizontal="center" vertical="center"/>
    </xf>
    <xf numFmtId="0" fontId="22" fillId="8" borderId="25" xfId="0" applyFont="1" applyFill="1" applyBorder="1" applyAlignment="1">
      <alignment horizontal="center" vertical="center"/>
    </xf>
    <xf numFmtId="0" fontId="22" fillId="8" borderId="45" xfId="0" applyFont="1" applyFill="1" applyBorder="1" applyAlignment="1">
      <alignment horizontal="center"/>
    </xf>
    <xf numFmtId="0" fontId="22" fillId="8" borderId="29" xfId="0" applyFont="1" applyFill="1" applyBorder="1" applyAlignment="1">
      <alignment horizontal="center"/>
    </xf>
    <xf numFmtId="0" fontId="22" fillId="8" borderId="46" xfId="0" applyFont="1" applyFill="1" applyBorder="1" applyAlignment="1">
      <alignment horizontal="center"/>
    </xf>
    <xf numFmtId="0" fontId="22" fillId="7" borderId="22" xfId="0" applyFont="1" applyFill="1" applyBorder="1" applyAlignment="1">
      <alignment horizontal="center" vertical="center" wrapText="1"/>
    </xf>
    <xf numFmtId="0" fontId="22" fillId="7" borderId="22" xfId="0" applyFont="1" applyFill="1" applyBorder="1" applyAlignment="1">
      <alignment horizontal="center" wrapText="1"/>
    </xf>
    <xf numFmtId="44" fontId="22" fillId="3" borderId="41" xfId="2" applyFont="1" applyFill="1" applyBorder="1"/>
    <xf numFmtId="44" fontId="22" fillId="3" borderId="43" xfId="2" applyFont="1" applyFill="1" applyBorder="1"/>
    <xf numFmtId="44" fontId="22" fillId="3" borderId="44" xfId="2" applyFont="1" applyFill="1" applyBorder="1"/>
    <xf numFmtId="44" fontId="22" fillId="3" borderId="38" xfId="2" applyFont="1" applyFill="1" applyBorder="1"/>
    <xf numFmtId="0" fontId="24" fillId="9" borderId="45" xfId="0" applyFont="1" applyFill="1" applyBorder="1" applyAlignment="1">
      <alignment horizontal="center" vertical="center" wrapText="1"/>
    </xf>
    <xf numFmtId="0" fontId="24" fillId="9" borderId="29" xfId="0" applyFont="1" applyFill="1" applyBorder="1" applyAlignment="1">
      <alignment horizontal="center" vertical="center" wrapText="1"/>
    </xf>
    <xf numFmtId="0" fontId="24" fillId="9" borderId="46" xfId="0" applyFont="1" applyFill="1" applyBorder="1" applyAlignment="1">
      <alignment horizontal="center" vertical="center" wrapText="1"/>
    </xf>
    <xf numFmtId="0" fontId="24" fillId="9" borderId="16" xfId="0" applyFont="1" applyFill="1" applyBorder="1" applyAlignment="1">
      <alignment horizontal="center" vertical="center" wrapText="1"/>
    </xf>
    <xf numFmtId="0" fontId="24" fillId="9" borderId="17" xfId="0" applyFont="1" applyFill="1" applyBorder="1" applyAlignment="1">
      <alignment horizontal="center" vertical="center" wrapText="1"/>
    </xf>
    <xf numFmtId="0" fontId="24" fillId="9" borderId="18" xfId="0" applyFont="1" applyFill="1" applyBorder="1" applyAlignment="1">
      <alignment horizontal="center" vertical="center" wrapText="1"/>
    </xf>
    <xf numFmtId="0" fontId="24" fillId="9" borderId="36" xfId="0" applyFont="1" applyFill="1" applyBorder="1" applyAlignment="1">
      <alignment horizontal="center" vertical="center" wrapText="1"/>
    </xf>
    <xf numFmtId="0" fontId="24" fillId="9" borderId="19" xfId="0" applyFont="1" applyFill="1" applyBorder="1" applyAlignment="1">
      <alignment horizontal="center" vertical="center" wrapText="1"/>
    </xf>
    <xf numFmtId="0" fontId="24" fillId="9" borderId="45" xfId="0" applyFont="1" applyFill="1" applyBorder="1" applyAlignment="1">
      <alignment horizontal="left" vertical="center" wrapText="1"/>
    </xf>
    <xf numFmtId="0" fontId="24" fillId="9" borderId="29" xfId="0" applyFont="1" applyFill="1" applyBorder="1" applyAlignment="1">
      <alignment horizontal="left" vertical="center" wrapText="1"/>
    </xf>
    <xf numFmtId="0" fontId="24" fillId="9" borderId="46" xfId="0" applyFont="1" applyFill="1" applyBorder="1" applyAlignment="1">
      <alignment horizontal="left" vertical="center" wrapText="1"/>
    </xf>
    <xf numFmtId="0" fontId="24" fillId="9" borderId="16" xfId="0" applyFont="1" applyFill="1" applyBorder="1" applyAlignment="1">
      <alignment horizontal="left" vertical="center" wrapText="1"/>
    </xf>
    <xf numFmtId="0" fontId="24" fillId="9" borderId="0" xfId="0" applyFont="1" applyFill="1" applyBorder="1" applyAlignment="1">
      <alignment horizontal="left" vertical="center" wrapText="1"/>
    </xf>
    <xf numFmtId="0" fontId="24" fillId="9" borderId="17" xfId="0" applyFont="1" applyFill="1" applyBorder="1" applyAlignment="1">
      <alignment horizontal="left" vertical="center" wrapText="1"/>
    </xf>
    <xf numFmtId="0" fontId="24" fillId="9" borderId="18" xfId="0" applyFont="1" applyFill="1" applyBorder="1" applyAlignment="1">
      <alignment horizontal="left" vertical="center" wrapText="1"/>
    </xf>
    <xf numFmtId="0" fontId="24" fillId="9" borderId="36" xfId="0" applyFont="1" applyFill="1" applyBorder="1" applyAlignment="1">
      <alignment horizontal="left" vertical="center" wrapText="1"/>
    </xf>
    <xf numFmtId="0" fontId="24" fillId="9" borderId="19" xfId="0" applyFont="1" applyFill="1" applyBorder="1" applyAlignment="1">
      <alignment horizontal="left" vertical="center" wrapText="1"/>
    </xf>
    <xf numFmtId="0" fontId="22" fillId="3" borderId="23" xfId="0" applyFont="1" applyFill="1" applyBorder="1" applyAlignment="1">
      <alignment horizontal="center" vertical="center" wrapText="1"/>
    </xf>
    <xf numFmtId="0" fontId="22" fillId="3" borderId="25" xfId="0" applyFont="1" applyFill="1" applyBorder="1" applyAlignment="1">
      <alignment horizontal="center" vertical="center" wrapText="1"/>
    </xf>
    <xf numFmtId="44" fontId="22" fillId="3" borderId="48" xfId="2" applyFont="1" applyFill="1" applyBorder="1"/>
  </cellXfs>
  <cellStyles count="3">
    <cellStyle name="Currency 2" xfId="2" xr:uid="{D6270AC3-89F3-482C-BE89-7BCC541BBCB5}"/>
    <cellStyle name="Normal" xfId="0" builtinId="0"/>
    <cellStyle name="Normal_UHN - RFP Pricing Template v0.03 2009.09.23" xfId="1" xr:uid="{FCA8B9F7-35B0-4C38-AC74-5A60254B2CB9}"/>
  </cellStyles>
  <dxfs count="6">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C8FB7-D8DD-4AA5-B31F-C37F13607C44}">
  <sheetPr>
    <tabColor theme="7" tint="0.79998168889431442"/>
  </sheetPr>
  <dimension ref="A1:V67"/>
  <sheetViews>
    <sheetView showGridLines="0" tabSelected="1" workbookViewId="0">
      <selection activeCell="D75" sqref="D75"/>
    </sheetView>
  </sheetViews>
  <sheetFormatPr defaultRowHeight="14.25"/>
  <cols>
    <col min="1" max="1" width="2.59765625" style="2" customWidth="1"/>
    <col min="2" max="3" width="11.33203125" style="2" customWidth="1"/>
    <col min="4" max="4" width="19.86328125" style="2" customWidth="1"/>
    <col min="5" max="5" width="16.1328125" style="2" customWidth="1"/>
    <col min="6" max="6" width="53.1328125" style="2" bestFit="1" customWidth="1"/>
    <col min="7" max="7" width="1.59765625" style="2" customWidth="1"/>
    <col min="8" max="12" width="13.59765625" style="2" customWidth="1"/>
    <col min="13" max="13" width="1.59765625" style="2" customWidth="1"/>
    <col min="14" max="14" width="12.59765625" style="2" customWidth="1"/>
    <col min="15" max="15" width="1.59765625" style="2" customWidth="1"/>
    <col min="16" max="20" width="13.59765625" style="2" customWidth="1"/>
    <col min="21" max="21" width="1.59765625" style="2" customWidth="1"/>
    <col min="22" max="27" width="13.59765625" style="2" customWidth="1"/>
    <col min="28" max="28" width="9.06640625" style="2"/>
    <col min="29" max="29" width="15.46484375" style="2" bestFit="1" customWidth="1"/>
    <col min="30" max="30" width="15.3984375" style="2" bestFit="1" customWidth="1"/>
    <col min="31" max="16384" width="9.06640625" style="2"/>
  </cols>
  <sheetData>
    <row r="1" spans="1:22" ht="15.75">
      <c r="A1" s="1" t="s">
        <v>131</v>
      </c>
      <c r="E1" s="3"/>
      <c r="F1" s="3"/>
      <c r="G1" s="3"/>
      <c r="H1" s="3"/>
      <c r="I1" s="3"/>
      <c r="J1" s="3"/>
      <c r="K1" s="3"/>
      <c r="L1" s="3"/>
      <c r="M1" s="3"/>
      <c r="N1" s="3"/>
      <c r="O1" s="4"/>
      <c r="P1" s="3"/>
      <c r="U1" s="4"/>
      <c r="V1" s="3"/>
    </row>
    <row r="2" spans="1:22" ht="15.75">
      <c r="B2" s="5"/>
      <c r="C2" s="5"/>
      <c r="D2" s="1"/>
      <c r="E2" s="3"/>
      <c r="F2" s="3"/>
      <c r="G2" s="3"/>
      <c r="H2" s="3"/>
      <c r="I2" s="3"/>
      <c r="J2" s="3"/>
      <c r="K2" s="3"/>
      <c r="L2" s="3"/>
      <c r="M2" s="3"/>
      <c r="N2" s="3"/>
      <c r="O2" s="4"/>
      <c r="P2" s="3"/>
      <c r="U2" s="4"/>
      <c r="V2" s="3"/>
    </row>
    <row r="3" spans="1:22" ht="5" customHeight="1">
      <c r="B3" s="21"/>
      <c r="C3" s="190" t="s">
        <v>154</v>
      </c>
      <c r="D3" s="22"/>
      <c r="E3" s="22"/>
      <c r="F3" s="22"/>
      <c r="G3" s="22"/>
      <c r="H3" s="22"/>
      <c r="I3" s="22"/>
      <c r="J3" s="22"/>
      <c r="K3" s="22"/>
      <c r="L3" s="22"/>
      <c r="M3" s="22"/>
      <c r="N3" s="22"/>
      <c r="O3" s="22"/>
      <c r="P3" s="23"/>
    </row>
    <row r="4" spans="1:22">
      <c r="B4" s="11">
        <f>B1+1</f>
        <v>1</v>
      </c>
      <c r="C4" s="191"/>
      <c r="D4" s="186" t="s">
        <v>150</v>
      </c>
      <c r="E4" s="186"/>
      <c r="F4" s="186"/>
      <c r="G4" s="186"/>
      <c r="H4" s="186"/>
      <c r="I4" s="186"/>
      <c r="J4" s="186"/>
      <c r="K4" s="186"/>
      <c r="L4" s="186"/>
      <c r="M4" s="186"/>
      <c r="N4" s="186"/>
      <c r="O4" s="186"/>
      <c r="P4" s="187"/>
    </row>
    <row r="5" spans="1:22" ht="4.9000000000000004" customHeight="1">
      <c r="B5" s="12"/>
      <c r="C5" s="191"/>
      <c r="D5" s="13"/>
      <c r="E5" s="13"/>
      <c r="F5" s="13"/>
      <c r="G5" s="13"/>
      <c r="H5" s="13"/>
      <c r="I5" s="13"/>
      <c r="J5" s="13"/>
      <c r="K5" s="13"/>
      <c r="L5" s="13"/>
      <c r="M5" s="13"/>
      <c r="N5" s="13"/>
      <c r="O5" s="13"/>
      <c r="P5" s="14"/>
      <c r="Q5" s="30"/>
    </row>
    <row r="6" spans="1:22" ht="5" customHeight="1">
      <c r="B6" s="21"/>
      <c r="C6" s="191"/>
      <c r="D6" s="22"/>
      <c r="E6" s="22"/>
      <c r="F6" s="22"/>
      <c r="G6" s="22"/>
      <c r="H6" s="22"/>
      <c r="I6" s="22"/>
      <c r="J6" s="22"/>
      <c r="K6" s="22"/>
      <c r="L6" s="22"/>
      <c r="M6" s="22"/>
      <c r="N6" s="22"/>
      <c r="O6" s="22"/>
      <c r="P6" s="23"/>
    </row>
    <row r="7" spans="1:22" customFormat="1">
      <c r="B7" s="11">
        <f>B4+1</f>
        <v>2</v>
      </c>
      <c r="C7" s="191"/>
      <c r="D7" s="193" t="s">
        <v>1</v>
      </c>
      <c r="E7" s="193"/>
      <c r="F7" s="193"/>
      <c r="G7" s="193"/>
      <c r="H7" s="193"/>
      <c r="I7" s="193"/>
      <c r="J7" s="193"/>
      <c r="K7" s="193"/>
      <c r="L7" s="193"/>
      <c r="M7" s="193"/>
      <c r="N7" s="193"/>
      <c r="O7" s="193"/>
      <c r="P7" s="194"/>
    </row>
    <row r="8" spans="1:22" customFormat="1" ht="5" customHeight="1">
      <c r="B8" s="24"/>
      <c r="C8" s="191"/>
      <c r="D8" s="25"/>
      <c r="E8" s="25"/>
      <c r="F8" s="25"/>
      <c r="G8" s="25"/>
      <c r="H8" s="25"/>
      <c r="I8" s="25"/>
      <c r="J8" s="25"/>
      <c r="K8" s="25"/>
      <c r="L8" s="25"/>
      <c r="M8" s="25"/>
      <c r="N8" s="25"/>
      <c r="O8" s="25"/>
      <c r="P8" s="26"/>
    </row>
    <row r="9" spans="1:22" ht="5" customHeight="1">
      <c r="B9" s="21"/>
      <c r="C9" s="191"/>
      <c r="D9" s="22"/>
      <c r="E9" s="22"/>
      <c r="F9" s="22"/>
      <c r="G9" s="22"/>
      <c r="H9" s="22"/>
      <c r="I9" s="22"/>
      <c r="J9" s="22"/>
      <c r="K9" s="22"/>
      <c r="L9" s="22"/>
      <c r="M9" s="22"/>
      <c r="N9" s="22"/>
      <c r="O9" s="22"/>
      <c r="P9" s="23"/>
    </row>
    <row r="10" spans="1:22">
      <c r="B10" s="11">
        <f>B39+1</f>
        <v>10</v>
      </c>
      <c r="C10" s="191"/>
      <c r="D10" s="186" t="s">
        <v>3</v>
      </c>
      <c r="E10" s="186"/>
      <c r="F10" s="186"/>
      <c r="G10" s="186"/>
      <c r="H10" s="186"/>
      <c r="I10" s="186"/>
      <c r="J10" s="186"/>
      <c r="K10" s="186"/>
      <c r="L10" s="186"/>
      <c r="M10" s="186"/>
      <c r="N10" s="186"/>
      <c r="O10" s="186"/>
      <c r="P10" s="187"/>
    </row>
    <row r="11" spans="1:22" ht="5" customHeight="1">
      <c r="B11" s="12"/>
      <c r="C11" s="191"/>
      <c r="D11" s="13"/>
      <c r="E11" s="13"/>
      <c r="F11" s="13"/>
      <c r="G11" s="13"/>
      <c r="H11" s="13"/>
      <c r="I11" s="13"/>
      <c r="J11" s="13"/>
      <c r="K11" s="13"/>
      <c r="L11" s="13"/>
      <c r="M11" s="13"/>
      <c r="N11" s="13"/>
      <c r="O11" s="13"/>
      <c r="P11" s="14"/>
    </row>
    <row r="12" spans="1:22" ht="5" customHeight="1">
      <c r="B12" s="21"/>
      <c r="C12" s="191"/>
      <c r="D12" s="22"/>
      <c r="E12" s="22"/>
      <c r="F12" s="22"/>
      <c r="G12" s="22"/>
      <c r="H12" s="22"/>
      <c r="I12" s="22"/>
      <c r="J12" s="22"/>
      <c r="K12" s="22"/>
      <c r="L12" s="22"/>
      <c r="M12" s="22"/>
      <c r="N12" s="22"/>
      <c r="O12" s="22"/>
      <c r="P12" s="23"/>
    </row>
    <row r="13" spans="1:22">
      <c r="B13" s="11">
        <f>B10+1</f>
        <v>11</v>
      </c>
      <c r="C13" s="191"/>
      <c r="D13" s="186" t="s">
        <v>153</v>
      </c>
      <c r="E13" s="186"/>
      <c r="F13" s="186"/>
      <c r="G13" s="186"/>
      <c r="H13" s="186"/>
      <c r="I13" s="186"/>
      <c r="J13" s="186"/>
      <c r="K13" s="186"/>
      <c r="L13" s="186"/>
      <c r="M13" s="186"/>
      <c r="N13" s="186"/>
      <c r="O13" s="186"/>
      <c r="P13" s="187"/>
      <c r="Q13" s="29"/>
    </row>
    <row r="14" spans="1:22" ht="4.9000000000000004" customHeight="1">
      <c r="B14" s="12"/>
      <c r="C14" s="192"/>
      <c r="D14" s="13"/>
      <c r="E14" s="13"/>
      <c r="F14" s="13"/>
      <c r="G14" s="13"/>
      <c r="H14" s="13"/>
      <c r="I14" s="13"/>
      <c r="J14" s="13"/>
      <c r="K14" s="13"/>
      <c r="L14" s="13"/>
      <c r="M14" s="13"/>
      <c r="N14" s="13"/>
      <c r="O14" s="13"/>
      <c r="P14" s="14"/>
      <c r="Q14" s="30"/>
    </row>
    <row r="15" spans="1:22" ht="5" customHeight="1">
      <c r="B15" s="6"/>
      <c r="C15" s="195" t="s">
        <v>155</v>
      </c>
      <c r="D15" s="7"/>
      <c r="E15" s="8"/>
      <c r="F15" s="8"/>
      <c r="G15" s="8"/>
      <c r="H15" s="8"/>
      <c r="I15" s="8"/>
      <c r="J15" s="8"/>
      <c r="K15" s="8"/>
      <c r="L15" s="8"/>
      <c r="M15" s="8"/>
      <c r="N15" s="8"/>
      <c r="O15" s="9"/>
      <c r="P15" s="10"/>
      <c r="U15" s="4"/>
      <c r="V15" s="3"/>
    </row>
    <row r="16" spans="1:22" ht="57.2" customHeight="1">
      <c r="B16" s="11">
        <v>1</v>
      </c>
      <c r="C16" s="196"/>
      <c r="D16" s="186" t="s">
        <v>149</v>
      </c>
      <c r="E16" s="186"/>
      <c r="F16" s="186"/>
      <c r="G16" s="186"/>
      <c r="H16" s="186"/>
      <c r="I16" s="186"/>
      <c r="J16" s="186"/>
      <c r="K16" s="186"/>
      <c r="L16" s="186"/>
      <c r="M16" s="186"/>
      <c r="N16" s="186"/>
      <c r="O16" s="186"/>
      <c r="P16" s="187"/>
    </row>
    <row r="17" spans="2:16" ht="5" customHeight="1">
      <c r="B17" s="12"/>
      <c r="C17" s="196"/>
      <c r="D17" s="13"/>
      <c r="E17" s="13"/>
      <c r="F17" s="13"/>
      <c r="G17" s="13"/>
      <c r="H17" s="13"/>
      <c r="I17" s="13"/>
      <c r="J17" s="13"/>
      <c r="K17" s="13"/>
      <c r="L17" s="13"/>
      <c r="M17" s="13"/>
      <c r="N17" s="13"/>
      <c r="O17" s="13"/>
      <c r="P17" s="14"/>
    </row>
    <row r="18" spans="2:16" ht="5" customHeight="1">
      <c r="B18" s="11"/>
      <c r="C18" s="196"/>
      <c r="D18" s="88"/>
      <c r="E18" s="88"/>
      <c r="F18" s="88"/>
      <c r="G18" s="88"/>
      <c r="H18" s="88"/>
      <c r="I18" s="88"/>
      <c r="J18" s="88"/>
      <c r="K18" s="88"/>
      <c r="L18" s="88"/>
      <c r="M18" s="88"/>
      <c r="N18" s="88"/>
      <c r="O18" s="88"/>
      <c r="P18" s="89"/>
    </row>
    <row r="19" spans="2:16" customFormat="1" ht="14.25" customHeight="1">
      <c r="B19" s="15">
        <f>B16+1</f>
        <v>2</v>
      </c>
      <c r="C19" s="196"/>
      <c r="D19" s="16" t="s">
        <v>0</v>
      </c>
      <c r="E19" s="16"/>
      <c r="F19" s="16"/>
      <c r="G19" s="16"/>
      <c r="H19" s="16"/>
      <c r="I19" s="90"/>
      <c r="J19" s="16"/>
      <c r="K19" s="16"/>
      <c r="L19" s="16"/>
      <c r="M19" s="16"/>
      <c r="N19" s="16"/>
      <c r="O19" s="16"/>
      <c r="P19" s="17"/>
    </row>
    <row r="20" spans="2:16" customFormat="1" ht="5" customHeight="1">
      <c r="B20" s="15"/>
      <c r="C20" s="196"/>
      <c r="D20" s="16"/>
      <c r="E20" s="16"/>
      <c r="F20" s="16"/>
      <c r="G20" s="16"/>
      <c r="H20" s="16"/>
      <c r="I20" s="16"/>
      <c r="J20" s="16"/>
      <c r="K20" s="16"/>
      <c r="L20" s="16"/>
      <c r="M20" s="16"/>
      <c r="N20" s="16"/>
      <c r="O20" s="16"/>
      <c r="P20" s="17"/>
    </row>
    <row r="21" spans="2:16" customFormat="1" ht="5" customHeight="1">
      <c r="B21" s="18"/>
      <c r="C21" s="196"/>
      <c r="D21" s="19"/>
      <c r="E21" s="19"/>
      <c r="F21" s="19"/>
      <c r="G21" s="19"/>
      <c r="H21" s="19"/>
      <c r="I21" s="19"/>
      <c r="J21" s="19"/>
      <c r="K21" s="19"/>
      <c r="L21" s="19"/>
      <c r="M21" s="19"/>
      <c r="N21" s="19"/>
      <c r="O21" s="19"/>
      <c r="P21" s="20"/>
    </row>
    <row r="22" spans="2:16" ht="14.35" customHeight="1">
      <c r="B22" s="11">
        <f>B19+1</f>
        <v>3</v>
      </c>
      <c r="C22" s="196"/>
      <c r="D22" s="186" t="s">
        <v>135</v>
      </c>
      <c r="E22" s="186"/>
      <c r="F22" s="186"/>
      <c r="G22" s="186"/>
      <c r="H22" s="186"/>
      <c r="I22" s="186"/>
      <c r="J22" s="186"/>
      <c r="K22" s="186"/>
      <c r="L22" s="186"/>
      <c r="M22" s="186"/>
      <c r="N22" s="186"/>
      <c r="O22" s="186"/>
      <c r="P22" s="187"/>
    </row>
    <row r="23" spans="2:16" ht="5" customHeight="1">
      <c r="B23" s="12"/>
      <c r="C23" s="196"/>
      <c r="D23" s="13"/>
      <c r="E23" s="13"/>
      <c r="F23" s="13"/>
      <c r="G23" s="13"/>
      <c r="H23" s="13"/>
      <c r="I23" s="13"/>
      <c r="J23" s="13"/>
      <c r="K23" s="13"/>
      <c r="L23" s="13"/>
      <c r="M23" s="13"/>
      <c r="N23" s="13"/>
      <c r="O23" s="13"/>
      <c r="P23" s="14"/>
    </row>
    <row r="24" spans="2:16" ht="5" customHeight="1">
      <c r="B24" s="21"/>
      <c r="C24" s="196"/>
      <c r="D24" s="22"/>
      <c r="E24" s="22"/>
      <c r="F24" s="22"/>
      <c r="G24" s="22"/>
      <c r="H24" s="22"/>
      <c r="I24" s="22"/>
      <c r="J24" s="22"/>
      <c r="K24" s="22"/>
      <c r="L24" s="22"/>
      <c r="M24" s="22"/>
      <c r="N24" s="22"/>
      <c r="O24" s="22"/>
      <c r="P24" s="23"/>
    </row>
    <row r="25" spans="2:16" ht="44.65" customHeight="1">
      <c r="B25" s="11">
        <f>B22+1</f>
        <v>4</v>
      </c>
      <c r="C25" s="196"/>
      <c r="D25" s="186" t="s">
        <v>136</v>
      </c>
      <c r="E25" s="186"/>
      <c r="F25" s="186"/>
      <c r="G25" s="186"/>
      <c r="H25" s="186"/>
      <c r="I25" s="186"/>
      <c r="J25" s="186"/>
      <c r="K25" s="186"/>
      <c r="L25" s="186"/>
      <c r="M25" s="186"/>
      <c r="N25" s="186"/>
      <c r="O25" s="186"/>
      <c r="P25" s="187"/>
    </row>
    <row r="26" spans="2:16" ht="5" customHeight="1">
      <c r="B26" s="12"/>
      <c r="C26" s="196"/>
      <c r="D26" s="13"/>
      <c r="E26" s="13"/>
      <c r="F26" s="13"/>
      <c r="G26" s="13"/>
      <c r="H26" s="13"/>
      <c r="I26" s="13"/>
      <c r="J26" s="13"/>
      <c r="K26" s="13"/>
      <c r="L26" s="13"/>
      <c r="M26" s="13"/>
      <c r="N26" s="13"/>
      <c r="O26" s="13"/>
      <c r="P26" s="14"/>
    </row>
    <row r="27" spans="2:16" ht="5" customHeight="1">
      <c r="B27" s="21"/>
      <c r="C27" s="196"/>
      <c r="D27" s="22"/>
      <c r="E27" s="22"/>
      <c r="F27" s="22"/>
      <c r="G27" s="22"/>
      <c r="H27" s="22"/>
      <c r="I27" s="22"/>
      <c r="J27" s="22"/>
      <c r="K27" s="22"/>
      <c r="L27" s="22"/>
      <c r="M27" s="22"/>
      <c r="N27" s="22"/>
      <c r="O27" s="22"/>
      <c r="P27" s="23"/>
    </row>
    <row r="28" spans="2:16">
      <c r="B28" s="11">
        <f>B25+1</f>
        <v>5</v>
      </c>
      <c r="C28" s="196"/>
      <c r="D28" s="184" t="s">
        <v>123</v>
      </c>
      <c r="E28" s="184"/>
      <c r="F28" s="184"/>
      <c r="G28" s="184"/>
      <c r="H28" s="184"/>
      <c r="I28" s="184"/>
      <c r="J28" s="184"/>
      <c r="K28" s="184"/>
      <c r="L28" s="184"/>
      <c r="M28" s="184"/>
      <c r="N28" s="184"/>
      <c r="O28" s="184"/>
      <c r="P28" s="185"/>
    </row>
    <row r="29" spans="2:16" ht="5" customHeight="1">
      <c r="B29" s="12"/>
      <c r="C29" s="196"/>
      <c r="D29" s="13"/>
      <c r="E29" s="13"/>
      <c r="F29" s="13"/>
      <c r="G29" s="13"/>
      <c r="H29" s="13"/>
      <c r="I29" s="13"/>
      <c r="J29" s="13"/>
      <c r="K29" s="13"/>
      <c r="L29" s="13"/>
      <c r="M29" s="13"/>
      <c r="N29" s="13"/>
      <c r="O29" s="13"/>
      <c r="P29" s="14"/>
    </row>
    <row r="30" spans="2:16" ht="5" customHeight="1">
      <c r="B30" s="11"/>
      <c r="C30" s="196"/>
      <c r="D30" s="88"/>
      <c r="E30" s="88"/>
      <c r="F30" s="88"/>
      <c r="G30" s="88"/>
      <c r="H30" s="88"/>
      <c r="I30" s="88"/>
      <c r="J30" s="88"/>
      <c r="K30" s="88"/>
      <c r="L30" s="88"/>
      <c r="M30" s="88"/>
      <c r="N30" s="88"/>
      <c r="O30" s="88"/>
      <c r="P30" s="89"/>
    </row>
    <row r="31" spans="2:16" ht="14.35" customHeight="1">
      <c r="B31" s="11">
        <f>B28+1</f>
        <v>6</v>
      </c>
      <c r="C31" s="196"/>
      <c r="D31" s="188" t="s">
        <v>124</v>
      </c>
      <c r="E31" s="188"/>
      <c r="F31" s="188"/>
      <c r="G31" s="188"/>
      <c r="H31" s="188"/>
      <c r="I31" s="188"/>
      <c r="J31" s="188"/>
      <c r="K31" s="188"/>
      <c r="L31" s="188"/>
      <c r="M31" s="188"/>
      <c r="N31" s="188"/>
      <c r="O31" s="188"/>
      <c r="P31" s="189"/>
    </row>
    <row r="32" spans="2:16" ht="5" customHeight="1">
      <c r="B32" s="11"/>
      <c r="C32" s="196"/>
      <c r="D32" s="88"/>
      <c r="E32" s="88"/>
      <c r="F32" s="88"/>
      <c r="G32" s="88"/>
      <c r="H32" s="88"/>
      <c r="I32" s="88"/>
      <c r="J32" s="88"/>
      <c r="K32" s="88"/>
      <c r="L32" s="88"/>
      <c r="M32" s="88"/>
      <c r="N32" s="88"/>
      <c r="O32" s="88"/>
      <c r="P32" s="89"/>
    </row>
    <row r="33" spans="2:17" ht="5" customHeight="1">
      <c r="B33" s="21"/>
      <c r="C33" s="196"/>
      <c r="D33" s="22"/>
      <c r="E33" s="22"/>
      <c r="F33" s="22"/>
      <c r="G33" s="22"/>
      <c r="H33" s="22"/>
      <c r="I33" s="22"/>
      <c r="J33" s="22"/>
      <c r="K33" s="22"/>
      <c r="L33" s="22"/>
      <c r="M33" s="22"/>
      <c r="N33" s="22"/>
      <c r="O33" s="22"/>
      <c r="P33" s="23"/>
    </row>
    <row r="34" spans="2:17" ht="28.6" customHeight="1">
      <c r="B34" s="11">
        <f>B31+1</f>
        <v>7</v>
      </c>
      <c r="C34" s="196"/>
      <c r="D34" s="188" t="s">
        <v>117</v>
      </c>
      <c r="E34" s="188"/>
      <c r="F34" s="188"/>
      <c r="G34" s="188"/>
      <c r="H34" s="188"/>
      <c r="I34" s="188"/>
      <c r="J34" s="188"/>
      <c r="K34" s="188"/>
      <c r="L34" s="188"/>
      <c r="M34" s="188"/>
      <c r="N34" s="188"/>
      <c r="O34" s="188"/>
      <c r="P34" s="189"/>
    </row>
    <row r="35" spans="2:17" customFormat="1" ht="5" customHeight="1">
      <c r="B35" s="18"/>
      <c r="C35" s="196"/>
      <c r="D35" s="27"/>
      <c r="E35" s="27"/>
      <c r="F35" s="27"/>
      <c r="G35" s="27"/>
      <c r="H35" s="27"/>
      <c r="I35" s="27"/>
      <c r="J35" s="27"/>
      <c r="K35" s="27"/>
      <c r="L35" s="27"/>
      <c r="M35" s="27"/>
      <c r="N35" s="27"/>
      <c r="O35" s="27"/>
      <c r="P35" s="28"/>
    </row>
    <row r="36" spans="2:17" ht="28.6" customHeight="1">
      <c r="B36" s="11">
        <f>B34+1</f>
        <v>8</v>
      </c>
      <c r="C36" s="196"/>
      <c r="D36" s="186" t="s">
        <v>137</v>
      </c>
      <c r="E36" s="186"/>
      <c r="F36" s="186"/>
      <c r="G36" s="186"/>
      <c r="H36" s="186"/>
      <c r="I36" s="186"/>
      <c r="J36" s="186"/>
      <c r="K36" s="186"/>
      <c r="L36" s="186"/>
      <c r="M36" s="186"/>
      <c r="N36" s="186"/>
      <c r="O36" s="186"/>
      <c r="P36" s="187"/>
    </row>
    <row r="37" spans="2:17" ht="5" customHeight="1">
      <c r="B37" s="12"/>
      <c r="C37" s="196"/>
      <c r="D37" s="13"/>
      <c r="E37" s="13"/>
      <c r="F37" s="13"/>
      <c r="G37" s="13"/>
      <c r="H37" s="13"/>
      <c r="I37" s="13"/>
      <c r="J37" s="13"/>
      <c r="K37" s="13"/>
      <c r="L37" s="13"/>
      <c r="M37" s="13"/>
      <c r="N37" s="13"/>
      <c r="O37" s="13"/>
      <c r="P37" s="14"/>
    </row>
    <row r="38" spans="2:17" ht="5" customHeight="1">
      <c r="B38" s="21"/>
      <c r="C38" s="196"/>
      <c r="D38" s="22"/>
      <c r="E38" s="22"/>
      <c r="F38" s="22"/>
      <c r="G38" s="22"/>
      <c r="H38" s="22"/>
      <c r="I38" s="22"/>
      <c r="J38" s="22"/>
      <c r="K38" s="22"/>
      <c r="L38" s="22"/>
      <c r="M38" s="22"/>
      <c r="N38" s="22"/>
      <c r="O38" s="22"/>
      <c r="P38" s="23"/>
    </row>
    <row r="39" spans="2:17">
      <c r="B39" s="11">
        <f>B36+1</f>
        <v>9</v>
      </c>
      <c r="C39" s="196"/>
      <c r="D39" s="184" t="s">
        <v>2</v>
      </c>
      <c r="E39" s="184"/>
      <c r="F39" s="184"/>
      <c r="G39" s="184"/>
      <c r="H39" s="184"/>
      <c r="I39" s="184"/>
      <c r="J39" s="184"/>
      <c r="K39" s="184"/>
      <c r="L39" s="184"/>
      <c r="M39" s="184"/>
      <c r="N39" s="184"/>
      <c r="O39" s="184"/>
      <c r="P39" s="185"/>
    </row>
    <row r="40" spans="2:17" ht="5" customHeight="1">
      <c r="B40" s="12"/>
      <c r="C40" s="94"/>
      <c r="D40" s="13"/>
      <c r="E40" s="13"/>
      <c r="F40" s="13"/>
      <c r="G40" s="13"/>
      <c r="H40" s="13"/>
      <c r="I40" s="13"/>
      <c r="J40" s="13"/>
      <c r="K40" s="13"/>
      <c r="L40" s="13"/>
      <c r="M40" s="13"/>
      <c r="N40" s="13"/>
      <c r="O40" s="13"/>
      <c r="P40" s="14"/>
    </row>
    <row r="41" spans="2:17" ht="5" customHeight="1">
      <c r="B41" s="21"/>
      <c r="C41" s="190" t="s">
        <v>156</v>
      </c>
      <c r="D41" s="22"/>
      <c r="E41" s="22"/>
      <c r="F41" s="22"/>
      <c r="G41" s="22"/>
      <c r="H41" s="22"/>
      <c r="I41" s="22"/>
      <c r="J41" s="22"/>
      <c r="K41" s="22"/>
      <c r="L41" s="22"/>
      <c r="M41" s="22"/>
      <c r="N41" s="22"/>
      <c r="O41" s="22"/>
      <c r="P41" s="23"/>
    </row>
    <row r="42" spans="2:17">
      <c r="B42" s="11">
        <f>B13+1</f>
        <v>12</v>
      </c>
      <c r="C42" s="191"/>
      <c r="D42" s="186" t="s">
        <v>151</v>
      </c>
      <c r="E42" s="186"/>
      <c r="F42" s="186"/>
      <c r="G42" s="186"/>
      <c r="H42" s="186"/>
      <c r="I42" s="186"/>
      <c r="J42" s="186"/>
      <c r="K42" s="186"/>
      <c r="L42" s="186"/>
      <c r="M42" s="186"/>
      <c r="N42" s="186"/>
      <c r="O42" s="186"/>
      <c r="P42" s="187"/>
      <c r="Q42" s="29"/>
    </row>
    <row r="43" spans="2:17" ht="4.9000000000000004" customHeight="1">
      <c r="B43" s="12"/>
      <c r="C43" s="191"/>
      <c r="D43" s="13"/>
      <c r="E43" s="13"/>
      <c r="F43" s="13"/>
      <c r="G43" s="13"/>
      <c r="H43" s="13"/>
      <c r="I43" s="13"/>
      <c r="J43" s="13"/>
      <c r="K43" s="13"/>
      <c r="L43" s="13"/>
      <c r="M43" s="13"/>
      <c r="N43" s="13"/>
      <c r="O43" s="13"/>
      <c r="P43" s="14"/>
      <c r="Q43" s="30"/>
    </row>
    <row r="44" spans="2:17" ht="5" customHeight="1">
      <c r="B44" s="21"/>
      <c r="C44" s="191"/>
      <c r="D44" s="22"/>
      <c r="E44" s="22"/>
      <c r="F44" s="22"/>
      <c r="G44" s="22"/>
      <c r="H44" s="22"/>
      <c r="I44" s="22"/>
      <c r="J44" s="22"/>
      <c r="K44" s="22"/>
      <c r="L44" s="22"/>
      <c r="M44" s="22"/>
      <c r="N44" s="22"/>
      <c r="O44" s="22"/>
      <c r="P44" s="23"/>
    </row>
    <row r="45" spans="2:17">
      <c r="B45" s="11">
        <f>B42+1</f>
        <v>13</v>
      </c>
      <c r="C45" s="191"/>
      <c r="D45" s="184" t="s">
        <v>152</v>
      </c>
      <c r="E45" s="184"/>
      <c r="F45" s="184"/>
      <c r="G45" s="184"/>
      <c r="H45" s="184"/>
      <c r="I45" s="184"/>
      <c r="J45" s="184"/>
      <c r="K45" s="184"/>
      <c r="L45" s="184"/>
      <c r="M45" s="184"/>
      <c r="N45" s="184"/>
      <c r="O45" s="184"/>
      <c r="P45" s="185"/>
      <c r="Q45" s="29"/>
    </row>
    <row r="46" spans="2:17" ht="4.9000000000000004" customHeight="1">
      <c r="B46" s="12"/>
      <c r="C46" s="191"/>
      <c r="D46" s="13"/>
      <c r="E46" s="13"/>
      <c r="F46" s="13"/>
      <c r="G46" s="13"/>
      <c r="H46" s="13"/>
      <c r="I46" s="13"/>
      <c r="J46" s="13"/>
      <c r="K46" s="13"/>
      <c r="L46" s="13"/>
      <c r="M46" s="13"/>
      <c r="N46" s="13"/>
      <c r="O46" s="13"/>
      <c r="P46" s="14"/>
      <c r="Q46" s="30"/>
    </row>
    <row r="47" spans="2:17" ht="5" customHeight="1">
      <c r="B47" s="11"/>
      <c r="C47" s="191"/>
      <c r="D47" s="91"/>
      <c r="E47" s="91"/>
      <c r="F47" s="91"/>
      <c r="G47" s="91"/>
      <c r="H47" s="91"/>
      <c r="I47" s="91"/>
      <c r="J47" s="91"/>
      <c r="K47" s="91"/>
      <c r="L47" s="91"/>
      <c r="M47" s="91"/>
      <c r="N47" s="91"/>
      <c r="O47" s="91"/>
      <c r="P47" s="92"/>
    </row>
    <row r="48" spans="2:17" customFormat="1" ht="14.25" customHeight="1">
      <c r="B48" s="15">
        <f>B45+1</f>
        <v>14</v>
      </c>
      <c r="C48" s="191"/>
      <c r="D48" s="16" t="s">
        <v>158</v>
      </c>
      <c r="E48" s="16"/>
      <c r="F48" s="16"/>
      <c r="G48" s="16"/>
      <c r="H48" s="16"/>
      <c r="I48" s="90"/>
      <c r="J48" s="16"/>
      <c r="K48" s="16"/>
      <c r="L48" s="16"/>
      <c r="M48" s="16"/>
      <c r="N48" s="16"/>
      <c r="O48" s="16"/>
      <c r="P48" s="17"/>
    </row>
    <row r="49" spans="2:17" customFormat="1" ht="5" customHeight="1">
      <c r="B49" s="15"/>
      <c r="C49" s="192"/>
      <c r="D49" s="16"/>
      <c r="E49" s="16"/>
      <c r="F49" s="16"/>
      <c r="G49" s="16"/>
      <c r="H49" s="16"/>
      <c r="I49" s="16"/>
      <c r="J49" s="16"/>
      <c r="K49" s="16"/>
      <c r="L49" s="16"/>
      <c r="M49" s="16"/>
      <c r="N49" s="16"/>
      <c r="O49" s="16"/>
      <c r="P49" s="17"/>
    </row>
    <row r="50" spans="2:17" ht="5" customHeight="1">
      <c r="B50" s="18"/>
      <c r="C50" s="190" t="s">
        <v>157</v>
      </c>
      <c r="D50" s="27"/>
      <c r="E50" s="27"/>
      <c r="F50" s="27"/>
      <c r="G50" s="27"/>
      <c r="H50" s="27"/>
      <c r="I50" s="27"/>
      <c r="J50" s="27"/>
      <c r="K50" s="27"/>
      <c r="L50" s="27"/>
      <c r="M50" s="27"/>
      <c r="N50" s="27"/>
      <c r="O50" s="27"/>
      <c r="P50" s="28"/>
    </row>
    <row r="51" spans="2:17">
      <c r="B51" s="11">
        <f>B48+1</f>
        <v>15</v>
      </c>
      <c r="C51" s="191"/>
      <c r="D51" s="186" t="s">
        <v>148</v>
      </c>
      <c r="E51" s="186"/>
      <c r="F51" s="186"/>
      <c r="G51" s="186"/>
      <c r="H51" s="186"/>
      <c r="I51" s="186"/>
      <c r="J51" s="186"/>
      <c r="K51" s="186"/>
      <c r="L51" s="186"/>
      <c r="M51" s="186"/>
      <c r="N51" s="186"/>
      <c r="O51" s="186"/>
      <c r="P51" s="187"/>
    </row>
    <row r="52" spans="2:17" ht="4.9000000000000004" customHeight="1">
      <c r="B52" s="12"/>
      <c r="C52" s="191"/>
      <c r="D52" s="13"/>
      <c r="E52" s="13"/>
      <c r="F52" s="13"/>
      <c r="G52" s="13"/>
      <c r="H52" s="13"/>
      <c r="I52" s="13"/>
      <c r="J52" s="13"/>
      <c r="K52" s="13"/>
      <c r="L52" s="13"/>
      <c r="M52" s="13"/>
      <c r="N52" s="13"/>
      <c r="O52" s="13"/>
      <c r="P52" s="14"/>
      <c r="Q52" s="30"/>
    </row>
    <row r="53" spans="2:17" customFormat="1" ht="5" customHeight="1">
      <c r="B53" s="21"/>
      <c r="C53" s="191"/>
      <c r="D53" s="22"/>
      <c r="E53" s="22"/>
      <c r="F53" s="22"/>
      <c r="G53" s="22"/>
      <c r="H53" s="22"/>
      <c r="I53" s="22"/>
      <c r="J53" s="22"/>
      <c r="K53" s="22"/>
      <c r="L53" s="22"/>
      <c r="M53" s="22"/>
      <c r="N53" s="22"/>
      <c r="O53" s="22"/>
      <c r="P53" s="23"/>
      <c r="Q53" s="31"/>
    </row>
    <row r="54" spans="2:17">
      <c r="B54" s="11">
        <f>B51+1</f>
        <v>16</v>
      </c>
      <c r="C54" s="191"/>
      <c r="D54" s="186" t="s">
        <v>4</v>
      </c>
      <c r="E54" s="186"/>
      <c r="F54" s="186"/>
      <c r="G54" s="186"/>
      <c r="H54" s="186"/>
      <c r="I54" s="186"/>
      <c r="J54" s="186"/>
      <c r="K54" s="186"/>
      <c r="L54" s="186"/>
      <c r="M54" s="186"/>
      <c r="N54" s="186"/>
      <c r="O54" s="186"/>
      <c r="P54" s="187"/>
    </row>
    <row r="55" spans="2:17" ht="5" customHeight="1">
      <c r="B55" s="12"/>
      <c r="C55" s="191"/>
      <c r="D55" s="13"/>
      <c r="E55" s="13"/>
      <c r="F55" s="13"/>
      <c r="G55" s="13"/>
      <c r="H55" s="13"/>
      <c r="I55" s="13"/>
      <c r="J55" s="13"/>
      <c r="K55" s="13"/>
      <c r="L55" s="13"/>
      <c r="M55" s="13"/>
      <c r="N55" s="13"/>
      <c r="O55" s="13"/>
      <c r="P55" s="14"/>
      <c r="Q55" s="30"/>
    </row>
    <row r="56" spans="2:17" ht="5" customHeight="1">
      <c r="B56" s="11"/>
      <c r="C56" s="191"/>
      <c r="D56" s="91"/>
      <c r="E56" s="91"/>
      <c r="F56" s="91"/>
      <c r="G56" s="91"/>
      <c r="H56" s="91"/>
      <c r="I56" s="91"/>
      <c r="J56" s="91"/>
      <c r="K56" s="91"/>
      <c r="L56" s="91"/>
      <c r="M56" s="91"/>
      <c r="N56" s="91"/>
      <c r="O56" s="91"/>
      <c r="P56" s="92"/>
    </row>
    <row r="57" spans="2:17" customFormat="1" ht="14.25" customHeight="1">
      <c r="B57" s="15">
        <f>B54+1</f>
        <v>17</v>
      </c>
      <c r="C57" s="191"/>
      <c r="D57" s="16" t="s">
        <v>5</v>
      </c>
      <c r="E57" s="16"/>
      <c r="F57" s="16"/>
      <c r="G57" s="16"/>
      <c r="H57" s="16"/>
      <c r="I57" s="90"/>
      <c r="J57" s="16"/>
      <c r="K57" s="16"/>
      <c r="L57" s="16"/>
      <c r="M57" s="16"/>
      <c r="N57" s="16"/>
      <c r="O57" s="16"/>
      <c r="P57" s="17"/>
    </row>
    <row r="58" spans="2:17" customFormat="1" ht="5" customHeight="1">
      <c r="B58" s="15"/>
      <c r="C58" s="191"/>
      <c r="D58" s="16"/>
      <c r="E58" s="16"/>
      <c r="F58" s="16"/>
      <c r="G58" s="16"/>
      <c r="H58" s="16"/>
      <c r="I58" s="16"/>
      <c r="J58" s="16"/>
      <c r="K58" s="16"/>
      <c r="L58" s="16"/>
      <c r="M58" s="16"/>
      <c r="N58" s="16"/>
      <c r="O58" s="16"/>
      <c r="P58" s="17"/>
    </row>
    <row r="59" spans="2:17" ht="5" customHeight="1">
      <c r="B59" s="21"/>
      <c r="C59" s="191"/>
      <c r="D59" s="22"/>
      <c r="E59" s="22"/>
      <c r="F59" s="22"/>
      <c r="G59" s="22"/>
      <c r="H59" s="22"/>
      <c r="I59" s="22"/>
      <c r="J59" s="22"/>
      <c r="K59" s="22"/>
      <c r="L59" s="22"/>
      <c r="M59" s="22"/>
      <c r="N59" s="22"/>
      <c r="O59" s="22"/>
      <c r="P59" s="23"/>
    </row>
    <row r="60" spans="2:17">
      <c r="B60" s="11">
        <f>B57+1</f>
        <v>18</v>
      </c>
      <c r="C60" s="191"/>
      <c r="D60" s="186" t="s">
        <v>150</v>
      </c>
      <c r="E60" s="186"/>
      <c r="F60" s="186"/>
      <c r="G60" s="186"/>
      <c r="H60" s="186"/>
      <c r="I60" s="186"/>
      <c r="J60" s="186"/>
      <c r="K60" s="186"/>
      <c r="L60" s="186"/>
      <c r="M60" s="186"/>
      <c r="N60" s="186"/>
      <c r="O60" s="186"/>
      <c r="P60" s="187"/>
    </row>
    <row r="61" spans="2:17" ht="4.9000000000000004" customHeight="1">
      <c r="B61" s="12"/>
      <c r="C61" s="191"/>
      <c r="D61" s="13"/>
      <c r="E61" s="13"/>
      <c r="F61" s="13"/>
      <c r="G61" s="13"/>
      <c r="H61" s="13"/>
      <c r="I61" s="13"/>
      <c r="J61" s="13"/>
      <c r="K61" s="13"/>
      <c r="L61" s="13"/>
      <c r="M61" s="13"/>
      <c r="N61" s="13"/>
      <c r="O61" s="13"/>
      <c r="P61" s="14"/>
      <c r="Q61" s="30"/>
    </row>
    <row r="62" spans="2:17" ht="5" customHeight="1">
      <c r="B62" s="21"/>
      <c r="C62" s="191"/>
      <c r="D62" s="22"/>
      <c r="E62" s="22"/>
      <c r="F62" s="22"/>
      <c r="G62" s="22"/>
      <c r="H62" s="22"/>
      <c r="I62" s="22"/>
      <c r="J62" s="22"/>
      <c r="K62" s="22"/>
      <c r="L62" s="22"/>
      <c r="M62" s="22"/>
      <c r="N62" s="22"/>
      <c r="O62" s="22"/>
      <c r="P62" s="23"/>
    </row>
    <row r="63" spans="2:17" customFormat="1">
      <c r="B63" s="11">
        <f>B60+1</f>
        <v>19</v>
      </c>
      <c r="C63" s="191"/>
      <c r="D63" s="193" t="s">
        <v>1</v>
      </c>
      <c r="E63" s="193"/>
      <c r="F63" s="193"/>
      <c r="G63" s="193"/>
      <c r="H63" s="193"/>
      <c r="I63" s="193"/>
      <c r="J63" s="193"/>
      <c r="K63" s="193"/>
      <c r="L63" s="193"/>
      <c r="M63" s="193"/>
      <c r="N63" s="193"/>
      <c r="O63" s="193"/>
      <c r="P63" s="194"/>
    </row>
    <row r="64" spans="2:17" customFormat="1" ht="5" customHeight="1">
      <c r="B64" s="24"/>
      <c r="C64" s="192"/>
      <c r="D64" s="25"/>
      <c r="E64" s="25"/>
      <c r="F64" s="25"/>
      <c r="G64" s="25"/>
      <c r="H64" s="25"/>
      <c r="I64" s="25"/>
      <c r="J64" s="25"/>
      <c r="K64" s="25"/>
      <c r="L64" s="25"/>
      <c r="M64" s="25"/>
      <c r="N64" s="25"/>
      <c r="O64" s="25"/>
      <c r="P64" s="26"/>
    </row>
    <row r="65" spans="2:17" ht="5" customHeight="1">
      <c r="B65" s="21"/>
      <c r="C65" s="190" t="s">
        <v>159</v>
      </c>
      <c r="D65" s="22"/>
      <c r="E65" s="22"/>
      <c r="F65" s="22"/>
      <c r="G65" s="22"/>
      <c r="H65" s="22"/>
      <c r="I65" s="22"/>
      <c r="J65" s="22"/>
      <c r="K65" s="22"/>
      <c r="L65" s="22"/>
      <c r="M65" s="22"/>
      <c r="N65" s="22"/>
      <c r="O65" s="22"/>
      <c r="P65" s="23"/>
      <c r="Q65" s="30"/>
    </row>
    <row r="66" spans="2:17" ht="30" customHeight="1">
      <c r="B66" s="11">
        <f>B63+1</f>
        <v>20</v>
      </c>
      <c r="C66" s="191"/>
      <c r="D66" s="184" t="s">
        <v>147</v>
      </c>
      <c r="E66" s="184"/>
      <c r="F66" s="184"/>
      <c r="G66" s="184"/>
      <c r="H66" s="184"/>
      <c r="I66" s="184"/>
      <c r="J66" s="184"/>
      <c r="K66" s="184"/>
      <c r="L66" s="184"/>
      <c r="M66" s="184"/>
      <c r="N66" s="184"/>
      <c r="O66" s="184"/>
      <c r="P66" s="185"/>
      <c r="Q66" s="30"/>
    </row>
    <row r="67" spans="2:17" ht="5" customHeight="1">
      <c r="B67" s="12"/>
      <c r="C67" s="192"/>
      <c r="D67" s="32"/>
      <c r="E67" s="32"/>
      <c r="F67" s="32"/>
      <c r="G67" s="32"/>
      <c r="H67" s="32"/>
      <c r="I67" s="32"/>
      <c r="J67" s="32"/>
      <c r="K67" s="32"/>
      <c r="L67" s="32"/>
      <c r="M67" s="32"/>
      <c r="N67" s="32"/>
      <c r="O67" s="32"/>
      <c r="P67" s="33"/>
      <c r="Q67" s="30"/>
    </row>
  </sheetData>
  <mergeCells count="24">
    <mergeCell ref="C50:C64"/>
    <mergeCell ref="C65:C67"/>
    <mergeCell ref="D4:P4"/>
    <mergeCell ref="D7:P7"/>
    <mergeCell ref="C3:C14"/>
    <mergeCell ref="C15:C39"/>
    <mergeCell ref="C41:C49"/>
    <mergeCell ref="D54:P54"/>
    <mergeCell ref="D66:P66"/>
    <mergeCell ref="D34:P34"/>
    <mergeCell ref="D63:P63"/>
    <mergeCell ref="D36:P36"/>
    <mergeCell ref="D39:P39"/>
    <mergeCell ref="D10:P10"/>
    <mergeCell ref="D13:P13"/>
    <mergeCell ref="D42:P42"/>
    <mergeCell ref="D45:P45"/>
    <mergeCell ref="D51:P51"/>
    <mergeCell ref="D60:P60"/>
    <mergeCell ref="D31:P31"/>
    <mergeCell ref="D16:P16"/>
    <mergeCell ref="D22:P22"/>
    <mergeCell ref="D25:P25"/>
    <mergeCell ref="D28:P28"/>
  </mergeCells>
  <pageMargins left="0.7" right="0.7" top="0.75" bottom="0.75" header="0.3" footer="0.3"/>
  <pageSetup orientation="portrait" r:id="rId1"/>
  <headerFooter>
    <oddHeader>&amp;R&amp;"Calibri"&amp;12&amp;K000000 Unclassified | Non classifié&amp;1#_x000D_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C1883-5C31-457A-A933-A1328D7EFDEA}">
  <sheetPr>
    <tabColor theme="7" tint="0.79998168889431442"/>
  </sheetPr>
  <dimension ref="A1:AF65"/>
  <sheetViews>
    <sheetView showGridLines="0" topLeftCell="F33" workbookViewId="0">
      <selection activeCell="O21" sqref="O21:Q22"/>
    </sheetView>
  </sheetViews>
  <sheetFormatPr defaultRowHeight="14.25"/>
  <cols>
    <col min="1" max="1" width="2.59765625" style="2" customWidth="1"/>
    <col min="2" max="2" width="11.33203125" style="2" customWidth="1"/>
    <col min="3" max="3" width="19.86328125" style="2" customWidth="1"/>
    <col min="4" max="4" width="16.1328125" style="2" customWidth="1"/>
    <col min="5" max="5" width="53.1328125" style="2" bestFit="1" customWidth="1"/>
    <col min="6" max="6" width="1.59765625" style="2" customWidth="1"/>
    <col min="7" max="11" width="13.59765625" style="2" customWidth="1"/>
    <col min="12" max="12" width="1.59765625" style="2" customWidth="1"/>
    <col min="13" max="13" width="12.59765625" style="2" customWidth="1"/>
    <col min="14" max="14" width="1.59765625" style="2" customWidth="1"/>
    <col min="15" max="19" width="13.59765625" style="2" customWidth="1"/>
    <col min="20" max="20" width="1.59765625" style="2" customWidth="1"/>
    <col min="21" max="26" width="13.59765625" style="2" customWidth="1"/>
    <col min="27" max="27" width="9.06640625" style="2"/>
    <col min="28" max="28" width="15.46484375" style="2" bestFit="1" customWidth="1"/>
    <col min="29" max="29" width="15.3984375" style="2" bestFit="1" customWidth="1"/>
    <col min="30" max="16384" width="9.06640625" style="2"/>
  </cols>
  <sheetData>
    <row r="1" spans="1:28">
      <c r="P1" s="30"/>
    </row>
    <row r="2" spans="1:28" s="35" customFormat="1" ht="15.75">
      <c r="A2" s="34" t="s">
        <v>140</v>
      </c>
      <c r="P2" s="36"/>
    </row>
    <row r="3" spans="1:28">
      <c r="A3" s="37"/>
      <c r="P3" s="30"/>
    </row>
    <row r="4" spans="1:28">
      <c r="B4" s="38" t="s">
        <v>132</v>
      </c>
      <c r="P4" s="30"/>
    </row>
    <row r="5" spans="1:28">
      <c r="B5" s="39" t="s">
        <v>6</v>
      </c>
      <c r="P5" s="30"/>
    </row>
    <row r="6" spans="1:28">
      <c r="B6" s="39"/>
      <c r="P6" s="30"/>
    </row>
    <row r="7" spans="1:28" s="40" customFormat="1">
      <c r="B7" s="197" t="s">
        <v>7</v>
      </c>
      <c r="C7" s="198"/>
      <c r="D7" s="198"/>
      <c r="E7" s="198"/>
      <c r="F7" s="198"/>
      <c r="G7" s="198"/>
      <c r="H7" s="198"/>
      <c r="I7" s="198"/>
      <c r="J7" s="198"/>
      <c r="K7" s="198"/>
      <c r="L7" s="198"/>
      <c r="M7" s="199"/>
      <c r="O7" s="200" t="s">
        <v>8</v>
      </c>
      <c r="P7" s="201"/>
      <c r="Q7" s="202"/>
      <c r="R7" s="202"/>
      <c r="S7" s="203"/>
      <c r="U7" s="200" t="s">
        <v>9</v>
      </c>
      <c r="V7" s="202"/>
      <c r="W7" s="202"/>
      <c r="X7" s="202"/>
      <c r="Y7" s="202"/>
      <c r="Z7" s="203"/>
    </row>
    <row r="8" spans="1:28">
      <c r="B8" s="3"/>
      <c r="P8" s="30"/>
    </row>
    <row r="9" spans="1:28" s="41" customFormat="1" ht="13.15">
      <c r="B9" s="210" t="s">
        <v>10</v>
      </c>
      <c r="C9" s="211"/>
      <c r="D9" s="211"/>
      <c r="E9" s="212"/>
      <c r="G9" s="216" t="s">
        <v>11</v>
      </c>
      <c r="H9" s="217"/>
      <c r="I9" s="217"/>
      <c r="J9" s="217"/>
      <c r="K9" s="218"/>
      <c r="M9" s="219" t="s">
        <v>12</v>
      </c>
      <c r="O9" s="216" t="s">
        <v>13</v>
      </c>
      <c r="P9" s="221"/>
      <c r="Q9" s="217"/>
      <c r="R9" s="217"/>
      <c r="S9" s="218"/>
      <c r="U9" s="216" t="s">
        <v>14</v>
      </c>
      <c r="V9" s="217"/>
      <c r="W9" s="217"/>
      <c r="X9" s="217"/>
      <c r="Y9" s="218"/>
      <c r="Z9" s="204" t="s">
        <v>15</v>
      </c>
    </row>
    <row r="10" spans="1:28" s="41" customFormat="1" ht="13.15">
      <c r="B10" s="213"/>
      <c r="C10" s="214"/>
      <c r="D10" s="214"/>
      <c r="E10" s="215"/>
      <c r="G10" s="207"/>
      <c r="H10" s="208"/>
      <c r="I10" s="208"/>
      <c r="J10" s="208"/>
      <c r="K10" s="209"/>
      <c r="M10" s="219"/>
      <c r="O10" s="207"/>
      <c r="P10" s="222"/>
      <c r="Q10" s="208"/>
      <c r="R10" s="208"/>
      <c r="S10" s="209"/>
      <c r="U10" s="207" t="s">
        <v>16</v>
      </c>
      <c r="V10" s="208"/>
      <c r="W10" s="208"/>
      <c r="X10" s="208"/>
      <c r="Y10" s="209"/>
      <c r="Z10" s="205"/>
    </row>
    <row r="11" spans="1:28" s="41" customFormat="1" ht="30.4" customHeight="1">
      <c r="B11" s="42" t="s">
        <v>17</v>
      </c>
      <c r="C11" s="42" t="s">
        <v>160</v>
      </c>
      <c r="D11" s="42" t="s">
        <v>19</v>
      </c>
      <c r="E11" s="42" t="s">
        <v>161</v>
      </c>
      <c r="G11" s="43" t="s">
        <v>20</v>
      </c>
      <c r="H11" s="44" t="s">
        <v>21</v>
      </c>
      <c r="I11" s="44" t="s">
        <v>22</v>
      </c>
      <c r="J11" s="44" t="s">
        <v>23</v>
      </c>
      <c r="K11" s="44" t="s">
        <v>24</v>
      </c>
      <c r="M11" s="220"/>
      <c r="O11" s="43" t="s">
        <v>25</v>
      </c>
      <c r="P11" s="45" t="s">
        <v>26</v>
      </c>
      <c r="Q11" s="44" t="s">
        <v>27</v>
      </c>
      <c r="R11" s="44" t="s">
        <v>28</v>
      </c>
      <c r="S11" s="44" t="s">
        <v>29</v>
      </c>
      <c r="U11" s="43" t="s">
        <v>25</v>
      </c>
      <c r="V11" s="44" t="s">
        <v>26</v>
      </c>
      <c r="W11" s="44" t="s">
        <v>27</v>
      </c>
      <c r="X11" s="44" t="s">
        <v>28</v>
      </c>
      <c r="Y11" s="44" t="s">
        <v>29</v>
      </c>
      <c r="Z11" s="206"/>
    </row>
    <row r="12" spans="1:28" s="41" customFormat="1" ht="13.15">
      <c r="B12" s="46" t="s">
        <v>67</v>
      </c>
      <c r="C12" s="46" t="s">
        <v>30</v>
      </c>
      <c r="D12" s="46" t="s">
        <v>31</v>
      </c>
      <c r="E12" s="47" t="s">
        <v>68</v>
      </c>
      <c r="G12" s="46">
        <v>0.7</v>
      </c>
      <c r="H12" s="46">
        <v>0.7</v>
      </c>
      <c r="I12" s="46">
        <v>0.7</v>
      </c>
      <c r="J12" s="46">
        <v>0.7</v>
      </c>
      <c r="K12" s="46">
        <v>0.7</v>
      </c>
      <c r="M12" s="46">
        <v>250</v>
      </c>
      <c r="O12" s="48">
        <v>0</v>
      </c>
      <c r="P12" s="48">
        <v>0</v>
      </c>
      <c r="Q12" s="48">
        <v>0</v>
      </c>
      <c r="R12" s="48">
        <v>0</v>
      </c>
      <c r="S12" s="48">
        <v>0</v>
      </c>
      <c r="U12" s="49">
        <f>G12*$M12*O12*3</f>
        <v>0</v>
      </c>
      <c r="V12" s="49">
        <f>H12*$M12*P12*1</f>
        <v>0</v>
      </c>
      <c r="W12" s="49">
        <f t="shared" ref="W12:Y27" si="0">I12*$M12*Q12*1</f>
        <v>0</v>
      </c>
      <c r="X12" s="49">
        <f t="shared" si="0"/>
        <v>0</v>
      </c>
      <c r="Y12" s="49">
        <f t="shared" si="0"/>
        <v>0</v>
      </c>
      <c r="Z12" s="50">
        <f>SUM(U12:Y12)</f>
        <v>0</v>
      </c>
      <c r="AB12" s="51"/>
    </row>
    <row r="13" spans="1:28" s="41" customFormat="1" ht="13.15">
      <c r="B13" s="46" t="s">
        <v>69</v>
      </c>
      <c r="C13" s="46" t="s">
        <v>30</v>
      </c>
      <c r="D13" s="46" t="s">
        <v>31</v>
      </c>
      <c r="E13" s="47" t="s">
        <v>72</v>
      </c>
      <c r="G13" s="46">
        <v>1</v>
      </c>
      <c r="H13" s="46">
        <v>1</v>
      </c>
      <c r="I13" s="46">
        <v>1</v>
      </c>
      <c r="J13" s="46">
        <v>1</v>
      </c>
      <c r="K13" s="46">
        <v>1</v>
      </c>
      <c r="M13" s="46">
        <v>250</v>
      </c>
      <c r="O13" s="48">
        <v>0</v>
      </c>
      <c r="P13" s="48">
        <v>0</v>
      </c>
      <c r="Q13" s="48">
        <v>0</v>
      </c>
      <c r="R13" s="48">
        <v>0</v>
      </c>
      <c r="S13" s="48">
        <v>0</v>
      </c>
      <c r="U13" s="49">
        <f t="shared" ref="U13:U27" si="1">G13*$M13*O13*3</f>
        <v>0</v>
      </c>
      <c r="V13" s="49">
        <f t="shared" ref="V13:V27" si="2">H13*$M13*P13*1</f>
        <v>0</v>
      </c>
      <c r="W13" s="49">
        <f t="shared" si="0"/>
        <v>0</v>
      </c>
      <c r="X13" s="49">
        <f t="shared" si="0"/>
        <v>0</v>
      </c>
      <c r="Y13" s="49">
        <f t="shared" si="0"/>
        <v>0</v>
      </c>
      <c r="Z13" s="50">
        <f t="shared" ref="Z13:Z27" si="3">SUM(U13:Y13)</f>
        <v>0</v>
      </c>
      <c r="AB13" s="51"/>
    </row>
    <row r="14" spans="1:28" s="41" customFormat="1" ht="13.15">
      <c r="B14" s="46" t="s">
        <v>71</v>
      </c>
      <c r="C14" s="46" t="s">
        <v>30</v>
      </c>
      <c r="D14" s="46" t="s">
        <v>31</v>
      </c>
      <c r="E14" s="47" t="s">
        <v>70</v>
      </c>
      <c r="G14" s="46">
        <v>0.7</v>
      </c>
      <c r="H14" s="46">
        <v>0.7</v>
      </c>
      <c r="I14" s="46">
        <v>0.7</v>
      </c>
      <c r="J14" s="46">
        <v>0.7</v>
      </c>
      <c r="K14" s="46">
        <v>0.7</v>
      </c>
      <c r="M14" s="46">
        <v>250</v>
      </c>
      <c r="O14" s="48">
        <v>0</v>
      </c>
      <c r="P14" s="48">
        <v>0</v>
      </c>
      <c r="Q14" s="48">
        <v>0</v>
      </c>
      <c r="R14" s="48">
        <v>0</v>
      </c>
      <c r="S14" s="48">
        <v>0</v>
      </c>
      <c r="U14" s="49">
        <f t="shared" si="1"/>
        <v>0</v>
      </c>
      <c r="V14" s="49">
        <f t="shared" si="2"/>
        <v>0</v>
      </c>
      <c r="W14" s="49">
        <f t="shared" si="0"/>
        <v>0</v>
      </c>
      <c r="X14" s="49">
        <f t="shared" si="0"/>
        <v>0</v>
      </c>
      <c r="Y14" s="49">
        <f t="shared" si="0"/>
        <v>0</v>
      </c>
      <c r="Z14" s="50">
        <f t="shared" si="3"/>
        <v>0</v>
      </c>
      <c r="AB14" s="51"/>
    </row>
    <row r="15" spans="1:28" s="41" customFormat="1" ht="13.15">
      <c r="B15" s="46" t="s">
        <v>73</v>
      </c>
      <c r="C15" s="46" t="s">
        <v>30</v>
      </c>
      <c r="D15" s="46" t="s">
        <v>31</v>
      </c>
      <c r="E15" s="47" t="s">
        <v>74</v>
      </c>
      <c r="G15" s="46">
        <v>2</v>
      </c>
      <c r="H15" s="46">
        <v>2</v>
      </c>
      <c r="I15" s="46">
        <v>2</v>
      </c>
      <c r="J15" s="46">
        <v>2</v>
      </c>
      <c r="K15" s="46">
        <v>2</v>
      </c>
      <c r="M15" s="46">
        <v>250</v>
      </c>
      <c r="O15" s="48">
        <v>0</v>
      </c>
      <c r="P15" s="48">
        <v>0</v>
      </c>
      <c r="Q15" s="48">
        <v>0</v>
      </c>
      <c r="R15" s="48">
        <v>0</v>
      </c>
      <c r="S15" s="48">
        <v>0</v>
      </c>
      <c r="U15" s="49">
        <f t="shared" si="1"/>
        <v>0</v>
      </c>
      <c r="V15" s="49">
        <f t="shared" si="2"/>
        <v>0</v>
      </c>
      <c r="W15" s="49">
        <f t="shared" si="0"/>
        <v>0</v>
      </c>
      <c r="X15" s="49">
        <f t="shared" si="0"/>
        <v>0</v>
      </c>
      <c r="Y15" s="49">
        <f t="shared" si="0"/>
        <v>0</v>
      </c>
      <c r="Z15" s="50">
        <f t="shared" si="3"/>
        <v>0</v>
      </c>
      <c r="AB15" s="51"/>
    </row>
    <row r="16" spans="1:28" s="41" customFormat="1" ht="13.15">
      <c r="B16" s="46" t="s">
        <v>75</v>
      </c>
      <c r="C16" s="46" t="s">
        <v>30</v>
      </c>
      <c r="D16" s="46" t="s">
        <v>31</v>
      </c>
      <c r="E16" s="47" t="s">
        <v>76</v>
      </c>
      <c r="G16" s="46">
        <v>2</v>
      </c>
      <c r="H16" s="46">
        <v>2</v>
      </c>
      <c r="I16" s="46">
        <v>2</v>
      </c>
      <c r="J16" s="46">
        <v>2</v>
      </c>
      <c r="K16" s="46">
        <v>2</v>
      </c>
      <c r="M16" s="46">
        <v>250</v>
      </c>
      <c r="O16" s="48">
        <v>0</v>
      </c>
      <c r="P16" s="48">
        <v>0</v>
      </c>
      <c r="Q16" s="48">
        <v>0</v>
      </c>
      <c r="R16" s="48">
        <v>0</v>
      </c>
      <c r="S16" s="48">
        <v>0</v>
      </c>
      <c r="U16" s="52">
        <f t="shared" si="1"/>
        <v>0</v>
      </c>
      <c r="V16" s="49">
        <f t="shared" si="2"/>
        <v>0</v>
      </c>
      <c r="W16" s="49">
        <f t="shared" si="0"/>
        <v>0</v>
      </c>
      <c r="X16" s="49">
        <f t="shared" si="0"/>
        <v>0</v>
      </c>
      <c r="Y16" s="49">
        <f t="shared" si="0"/>
        <v>0</v>
      </c>
      <c r="Z16" s="50">
        <f t="shared" si="3"/>
        <v>0</v>
      </c>
      <c r="AB16" s="51"/>
    </row>
    <row r="17" spans="2:32" s="41" customFormat="1" ht="13.15">
      <c r="B17" s="46" t="s">
        <v>77</v>
      </c>
      <c r="C17" s="46" t="s">
        <v>30</v>
      </c>
      <c r="D17" s="46" t="s">
        <v>31</v>
      </c>
      <c r="E17" s="47" t="s">
        <v>78</v>
      </c>
      <c r="G17" s="46">
        <v>2</v>
      </c>
      <c r="H17" s="46">
        <v>2</v>
      </c>
      <c r="I17" s="46">
        <v>2</v>
      </c>
      <c r="J17" s="46">
        <v>2</v>
      </c>
      <c r="K17" s="46">
        <v>2</v>
      </c>
      <c r="M17" s="46">
        <v>250</v>
      </c>
      <c r="O17" s="48">
        <v>0</v>
      </c>
      <c r="P17" s="48">
        <v>0</v>
      </c>
      <c r="Q17" s="48">
        <v>0</v>
      </c>
      <c r="R17" s="48">
        <v>0</v>
      </c>
      <c r="S17" s="48">
        <v>0</v>
      </c>
      <c r="U17" s="49">
        <f t="shared" si="1"/>
        <v>0</v>
      </c>
      <c r="V17" s="49">
        <f t="shared" si="2"/>
        <v>0</v>
      </c>
      <c r="W17" s="49">
        <f t="shared" si="0"/>
        <v>0</v>
      </c>
      <c r="X17" s="49">
        <f t="shared" si="0"/>
        <v>0</v>
      </c>
      <c r="Y17" s="49">
        <f t="shared" si="0"/>
        <v>0</v>
      </c>
      <c r="Z17" s="50">
        <f t="shared" si="3"/>
        <v>0</v>
      </c>
      <c r="AB17" s="51"/>
    </row>
    <row r="18" spans="2:32" s="41" customFormat="1" ht="13.15">
      <c r="B18" s="46" t="s">
        <v>79</v>
      </c>
      <c r="C18" s="46" t="s">
        <v>30</v>
      </c>
      <c r="D18" s="46" t="s">
        <v>31</v>
      </c>
      <c r="E18" s="47" t="s">
        <v>80</v>
      </c>
      <c r="G18" s="46">
        <v>2</v>
      </c>
      <c r="H18" s="46">
        <v>2</v>
      </c>
      <c r="I18" s="46">
        <v>2</v>
      </c>
      <c r="J18" s="46">
        <v>2</v>
      </c>
      <c r="K18" s="46">
        <v>2</v>
      </c>
      <c r="M18" s="46">
        <v>250</v>
      </c>
      <c r="O18" s="48">
        <v>0</v>
      </c>
      <c r="P18" s="48">
        <v>0</v>
      </c>
      <c r="Q18" s="48">
        <v>0</v>
      </c>
      <c r="R18" s="48">
        <v>0</v>
      </c>
      <c r="S18" s="48">
        <v>0</v>
      </c>
      <c r="U18" s="52">
        <f t="shared" si="1"/>
        <v>0</v>
      </c>
      <c r="V18" s="49">
        <f t="shared" si="2"/>
        <v>0</v>
      </c>
      <c r="W18" s="49">
        <f t="shared" si="0"/>
        <v>0</v>
      </c>
      <c r="X18" s="49">
        <f t="shared" si="0"/>
        <v>0</v>
      </c>
      <c r="Y18" s="49">
        <f t="shared" si="0"/>
        <v>0</v>
      </c>
      <c r="Z18" s="50">
        <f t="shared" si="3"/>
        <v>0</v>
      </c>
      <c r="AB18" s="51"/>
    </row>
    <row r="19" spans="2:32" s="41" customFormat="1" ht="13.15">
      <c r="B19" s="46" t="s">
        <v>81</v>
      </c>
      <c r="C19" s="46" t="s">
        <v>30</v>
      </c>
      <c r="D19" s="46" t="s">
        <v>31</v>
      </c>
      <c r="E19" s="47" t="s">
        <v>82</v>
      </c>
      <c r="G19" s="46">
        <v>1</v>
      </c>
      <c r="H19" s="46">
        <v>1</v>
      </c>
      <c r="I19" s="46">
        <v>1</v>
      </c>
      <c r="J19" s="46">
        <v>1</v>
      </c>
      <c r="K19" s="46">
        <v>1</v>
      </c>
      <c r="M19" s="46">
        <v>250</v>
      </c>
      <c r="O19" s="48">
        <v>0</v>
      </c>
      <c r="P19" s="48">
        <v>0</v>
      </c>
      <c r="Q19" s="48">
        <v>0</v>
      </c>
      <c r="R19" s="48">
        <v>0</v>
      </c>
      <c r="S19" s="48">
        <v>0</v>
      </c>
      <c r="U19" s="49">
        <f t="shared" si="1"/>
        <v>0</v>
      </c>
      <c r="V19" s="49">
        <f t="shared" si="2"/>
        <v>0</v>
      </c>
      <c r="W19" s="49">
        <f t="shared" si="0"/>
        <v>0</v>
      </c>
      <c r="X19" s="49">
        <f t="shared" si="0"/>
        <v>0</v>
      </c>
      <c r="Y19" s="49">
        <f t="shared" si="0"/>
        <v>0</v>
      </c>
      <c r="Z19" s="50">
        <f t="shared" si="3"/>
        <v>0</v>
      </c>
      <c r="AB19" s="51"/>
    </row>
    <row r="20" spans="2:32" s="41" customFormat="1" ht="13.15">
      <c r="B20" s="46" t="s">
        <v>83</v>
      </c>
      <c r="C20" s="46" t="s">
        <v>30</v>
      </c>
      <c r="D20" s="46" t="s">
        <v>31</v>
      </c>
      <c r="E20" s="47" t="s">
        <v>84</v>
      </c>
      <c r="G20" s="46">
        <v>1.4</v>
      </c>
      <c r="H20" s="46">
        <v>1.4</v>
      </c>
      <c r="I20" s="46">
        <v>1.4</v>
      </c>
      <c r="J20" s="46">
        <v>1.4</v>
      </c>
      <c r="K20" s="46">
        <v>1.4</v>
      </c>
      <c r="M20" s="46">
        <v>250</v>
      </c>
      <c r="O20" s="48">
        <v>0</v>
      </c>
      <c r="P20" s="48">
        <v>0</v>
      </c>
      <c r="Q20" s="48">
        <v>0</v>
      </c>
      <c r="R20" s="48">
        <v>0</v>
      </c>
      <c r="S20" s="48">
        <v>0</v>
      </c>
      <c r="U20" s="49">
        <f t="shared" si="1"/>
        <v>0</v>
      </c>
      <c r="V20" s="49">
        <f t="shared" si="2"/>
        <v>0</v>
      </c>
      <c r="W20" s="49">
        <f t="shared" si="0"/>
        <v>0</v>
      </c>
      <c r="X20" s="49">
        <f t="shared" si="0"/>
        <v>0</v>
      </c>
      <c r="Y20" s="49">
        <f t="shared" si="0"/>
        <v>0</v>
      </c>
      <c r="Z20" s="50">
        <f t="shared" si="3"/>
        <v>0</v>
      </c>
      <c r="AB20" s="51"/>
    </row>
    <row r="21" spans="2:32" s="41" customFormat="1" ht="13.15">
      <c r="B21" s="46" t="s">
        <v>85</v>
      </c>
      <c r="C21" s="46" t="s">
        <v>30</v>
      </c>
      <c r="D21" s="46" t="s">
        <v>31</v>
      </c>
      <c r="E21" s="47" t="s">
        <v>125</v>
      </c>
      <c r="G21" s="46">
        <v>7</v>
      </c>
      <c r="H21" s="46">
        <v>7</v>
      </c>
      <c r="I21" s="46">
        <v>7</v>
      </c>
      <c r="J21" s="46">
        <v>7</v>
      </c>
      <c r="K21" s="46">
        <v>7</v>
      </c>
      <c r="M21" s="46">
        <v>250</v>
      </c>
      <c r="O21" s="48">
        <v>0</v>
      </c>
      <c r="P21" s="48">
        <v>0</v>
      </c>
      <c r="Q21" s="48">
        <v>0</v>
      </c>
      <c r="R21" s="48">
        <v>0</v>
      </c>
      <c r="S21" s="48">
        <v>0</v>
      </c>
      <c r="U21" s="49">
        <f t="shared" si="1"/>
        <v>0</v>
      </c>
      <c r="V21" s="49">
        <f t="shared" si="2"/>
        <v>0</v>
      </c>
      <c r="W21" s="49">
        <f t="shared" si="0"/>
        <v>0</v>
      </c>
      <c r="X21" s="49">
        <f t="shared" si="0"/>
        <v>0</v>
      </c>
      <c r="Y21" s="49">
        <f t="shared" si="0"/>
        <v>0</v>
      </c>
      <c r="Z21" s="50">
        <f t="shared" si="3"/>
        <v>0</v>
      </c>
      <c r="AB21" s="51"/>
    </row>
    <row r="22" spans="2:32" s="41" customFormat="1" ht="13.15">
      <c r="B22" s="46" t="s">
        <v>86</v>
      </c>
      <c r="C22" s="46" t="s">
        <v>30</v>
      </c>
      <c r="D22" s="46" t="s">
        <v>31</v>
      </c>
      <c r="E22" s="47" t="s">
        <v>87</v>
      </c>
      <c r="G22" s="46">
        <v>37</v>
      </c>
      <c r="H22" s="46">
        <v>37</v>
      </c>
      <c r="I22" s="46">
        <v>37</v>
      </c>
      <c r="J22" s="46">
        <v>37</v>
      </c>
      <c r="K22" s="46">
        <v>37</v>
      </c>
      <c r="M22" s="46">
        <v>250</v>
      </c>
      <c r="O22" s="48">
        <v>0</v>
      </c>
      <c r="P22" s="48">
        <v>0</v>
      </c>
      <c r="Q22" s="48">
        <v>0</v>
      </c>
      <c r="R22" s="48">
        <v>0</v>
      </c>
      <c r="S22" s="48">
        <v>0</v>
      </c>
      <c r="U22" s="49">
        <f t="shared" si="1"/>
        <v>0</v>
      </c>
      <c r="V22" s="49">
        <f t="shared" si="2"/>
        <v>0</v>
      </c>
      <c r="W22" s="49">
        <f t="shared" si="0"/>
        <v>0</v>
      </c>
      <c r="X22" s="49">
        <f t="shared" si="0"/>
        <v>0</v>
      </c>
      <c r="Y22" s="49">
        <f t="shared" si="0"/>
        <v>0</v>
      </c>
      <c r="Z22" s="50">
        <f t="shared" si="3"/>
        <v>0</v>
      </c>
      <c r="AB22" s="51"/>
    </row>
    <row r="23" spans="2:32" s="41" customFormat="1" ht="13.15">
      <c r="B23" s="46" t="s">
        <v>88</v>
      </c>
      <c r="C23" s="46" t="s">
        <v>30</v>
      </c>
      <c r="D23" s="46" t="s">
        <v>31</v>
      </c>
      <c r="E23" s="47" t="s">
        <v>89</v>
      </c>
      <c r="G23" s="46">
        <v>37</v>
      </c>
      <c r="H23" s="46">
        <v>37</v>
      </c>
      <c r="I23" s="46">
        <v>37</v>
      </c>
      <c r="J23" s="46">
        <v>37</v>
      </c>
      <c r="K23" s="46">
        <v>37</v>
      </c>
      <c r="M23" s="46">
        <v>250</v>
      </c>
      <c r="O23" s="48">
        <v>0</v>
      </c>
      <c r="P23" s="48">
        <v>0</v>
      </c>
      <c r="Q23" s="48">
        <v>0</v>
      </c>
      <c r="R23" s="48">
        <v>0</v>
      </c>
      <c r="S23" s="48">
        <v>0</v>
      </c>
      <c r="U23" s="49">
        <f t="shared" si="1"/>
        <v>0</v>
      </c>
      <c r="V23" s="49">
        <f t="shared" si="2"/>
        <v>0</v>
      </c>
      <c r="W23" s="49">
        <f t="shared" si="0"/>
        <v>0</v>
      </c>
      <c r="X23" s="49">
        <f t="shared" si="0"/>
        <v>0</v>
      </c>
      <c r="Y23" s="49">
        <f t="shared" si="0"/>
        <v>0</v>
      </c>
      <c r="Z23" s="50">
        <f t="shared" si="3"/>
        <v>0</v>
      </c>
      <c r="AB23" s="51"/>
    </row>
    <row r="24" spans="2:32" s="41" customFormat="1" ht="13.15">
      <c r="B24" s="46" t="s">
        <v>90</v>
      </c>
      <c r="C24" s="46" t="s">
        <v>30</v>
      </c>
      <c r="D24" s="46" t="s">
        <v>31</v>
      </c>
      <c r="E24" s="47" t="s">
        <v>91</v>
      </c>
      <c r="G24" s="46">
        <v>17</v>
      </c>
      <c r="H24" s="46">
        <v>17</v>
      </c>
      <c r="I24" s="46">
        <v>17</v>
      </c>
      <c r="J24" s="46">
        <v>17</v>
      </c>
      <c r="K24" s="46">
        <v>17</v>
      </c>
      <c r="M24" s="46">
        <v>250</v>
      </c>
      <c r="O24" s="48">
        <v>0</v>
      </c>
      <c r="P24" s="48">
        <v>0</v>
      </c>
      <c r="Q24" s="48">
        <v>0</v>
      </c>
      <c r="R24" s="48">
        <v>0</v>
      </c>
      <c r="S24" s="48">
        <v>0</v>
      </c>
      <c r="U24" s="49">
        <f t="shared" si="1"/>
        <v>0</v>
      </c>
      <c r="V24" s="49">
        <f t="shared" si="2"/>
        <v>0</v>
      </c>
      <c r="W24" s="49">
        <f t="shared" si="0"/>
        <v>0</v>
      </c>
      <c r="X24" s="49">
        <f t="shared" si="0"/>
        <v>0</v>
      </c>
      <c r="Y24" s="49">
        <f t="shared" si="0"/>
        <v>0</v>
      </c>
      <c r="Z24" s="50">
        <f t="shared" si="3"/>
        <v>0</v>
      </c>
      <c r="AB24" s="51"/>
    </row>
    <row r="25" spans="2:32" s="41" customFormat="1" ht="13.15">
      <c r="B25" s="46" t="s">
        <v>92</v>
      </c>
      <c r="C25" s="46" t="s">
        <v>30</v>
      </c>
      <c r="D25" s="46" t="s">
        <v>31</v>
      </c>
      <c r="E25" s="47" t="s">
        <v>93</v>
      </c>
      <c r="G25" s="46">
        <v>2</v>
      </c>
      <c r="H25" s="46">
        <v>2</v>
      </c>
      <c r="I25" s="46">
        <v>2</v>
      </c>
      <c r="J25" s="46">
        <v>2</v>
      </c>
      <c r="K25" s="46">
        <v>2</v>
      </c>
      <c r="M25" s="46">
        <v>250</v>
      </c>
      <c r="O25" s="48">
        <v>0</v>
      </c>
      <c r="P25" s="48">
        <v>0</v>
      </c>
      <c r="Q25" s="48">
        <v>0</v>
      </c>
      <c r="R25" s="48">
        <v>0</v>
      </c>
      <c r="S25" s="48">
        <v>0</v>
      </c>
      <c r="U25" s="49">
        <f t="shared" si="1"/>
        <v>0</v>
      </c>
      <c r="V25" s="49">
        <f t="shared" si="2"/>
        <v>0</v>
      </c>
      <c r="W25" s="49">
        <f t="shared" si="0"/>
        <v>0</v>
      </c>
      <c r="X25" s="49">
        <f t="shared" si="0"/>
        <v>0</v>
      </c>
      <c r="Y25" s="49">
        <f t="shared" si="0"/>
        <v>0</v>
      </c>
      <c r="Z25" s="50">
        <f t="shared" si="3"/>
        <v>0</v>
      </c>
      <c r="AB25" s="51"/>
    </row>
    <row r="26" spans="2:32" s="41" customFormat="1" ht="13.15">
      <c r="B26" s="46" t="s">
        <v>94</v>
      </c>
      <c r="C26" s="46" t="s">
        <v>30</v>
      </c>
      <c r="D26" s="46" t="s">
        <v>31</v>
      </c>
      <c r="E26" s="47" t="s">
        <v>95</v>
      </c>
      <c r="G26" s="46">
        <v>10</v>
      </c>
      <c r="H26" s="46">
        <v>10</v>
      </c>
      <c r="I26" s="46">
        <v>10</v>
      </c>
      <c r="J26" s="46">
        <v>10</v>
      </c>
      <c r="K26" s="46">
        <v>10</v>
      </c>
      <c r="M26" s="46">
        <v>250</v>
      </c>
      <c r="O26" s="48">
        <v>0</v>
      </c>
      <c r="P26" s="48">
        <v>0</v>
      </c>
      <c r="Q26" s="48">
        <v>0</v>
      </c>
      <c r="R26" s="48">
        <v>0</v>
      </c>
      <c r="S26" s="48">
        <v>0</v>
      </c>
      <c r="U26" s="49">
        <f t="shared" si="1"/>
        <v>0</v>
      </c>
      <c r="V26" s="49">
        <f t="shared" si="2"/>
        <v>0</v>
      </c>
      <c r="W26" s="49">
        <f t="shared" si="0"/>
        <v>0</v>
      </c>
      <c r="X26" s="49">
        <f t="shared" si="0"/>
        <v>0</v>
      </c>
      <c r="Y26" s="49">
        <f t="shared" si="0"/>
        <v>0</v>
      </c>
      <c r="Z26" s="50">
        <f t="shared" si="3"/>
        <v>0</v>
      </c>
      <c r="AB26" s="51"/>
    </row>
    <row r="27" spans="2:32" s="41" customFormat="1" ht="13.15">
      <c r="B27" s="46" t="s">
        <v>96</v>
      </c>
      <c r="C27" s="46" t="s">
        <v>30</v>
      </c>
      <c r="D27" s="46" t="s">
        <v>31</v>
      </c>
      <c r="E27" s="47" t="s">
        <v>97</v>
      </c>
      <c r="G27" s="46">
        <v>10</v>
      </c>
      <c r="H27" s="46">
        <v>10</v>
      </c>
      <c r="I27" s="46">
        <v>10</v>
      </c>
      <c r="J27" s="46">
        <v>10</v>
      </c>
      <c r="K27" s="46">
        <v>10</v>
      </c>
      <c r="M27" s="46">
        <v>250</v>
      </c>
      <c r="O27" s="48">
        <v>0</v>
      </c>
      <c r="P27" s="48">
        <v>0</v>
      </c>
      <c r="Q27" s="48">
        <v>0</v>
      </c>
      <c r="R27" s="48">
        <v>0</v>
      </c>
      <c r="S27" s="48">
        <v>0</v>
      </c>
      <c r="U27" s="49">
        <f t="shared" si="1"/>
        <v>0</v>
      </c>
      <c r="V27" s="49">
        <f t="shared" si="2"/>
        <v>0</v>
      </c>
      <c r="W27" s="49">
        <f t="shared" si="0"/>
        <v>0</v>
      </c>
      <c r="X27" s="49">
        <f t="shared" si="0"/>
        <v>0</v>
      </c>
      <c r="Y27" s="49">
        <f t="shared" si="0"/>
        <v>0</v>
      </c>
      <c r="Z27" s="50">
        <f t="shared" si="3"/>
        <v>0</v>
      </c>
      <c r="AB27" s="51"/>
    </row>
    <row r="28" spans="2:32" s="37" customFormat="1">
      <c r="B28" s="53" t="str">
        <f>CONCATENATE("SUB-TOTAL ",B9)</f>
        <v>SUB-TOTAL 1.0 END USER SERVICE DESK</v>
      </c>
      <c r="C28" s="54"/>
      <c r="D28" s="54"/>
      <c r="E28" s="55"/>
      <c r="F28" s="55"/>
      <c r="G28" s="56">
        <f>SUM(G12:G27)</f>
        <v>132.80000000000001</v>
      </c>
      <c r="H28" s="56">
        <f t="shared" ref="H28:K28" si="4">SUM(H12:H27)</f>
        <v>132.80000000000001</v>
      </c>
      <c r="I28" s="56">
        <f t="shared" si="4"/>
        <v>132.80000000000001</v>
      </c>
      <c r="J28" s="56">
        <f t="shared" si="4"/>
        <v>132.80000000000001</v>
      </c>
      <c r="K28" s="56">
        <f t="shared" si="4"/>
        <v>132.80000000000001</v>
      </c>
      <c r="L28" s="57"/>
      <c r="M28" s="57"/>
      <c r="N28" s="57"/>
      <c r="O28" s="57"/>
      <c r="P28" s="58"/>
      <c r="Q28" s="57"/>
      <c r="R28" s="57"/>
      <c r="S28" s="57"/>
      <c r="T28" s="57"/>
      <c r="U28" s="59">
        <f t="shared" ref="U28:Z28" si="5">SUM(U12:U27)</f>
        <v>0</v>
      </c>
      <c r="V28" s="59">
        <f t="shared" si="5"/>
        <v>0</v>
      </c>
      <c r="W28" s="59">
        <f t="shared" si="5"/>
        <v>0</v>
      </c>
      <c r="X28" s="59">
        <f t="shared" si="5"/>
        <v>0</v>
      </c>
      <c r="Y28" s="59">
        <f t="shared" si="5"/>
        <v>0</v>
      </c>
      <c r="Z28" s="59">
        <f t="shared" si="5"/>
        <v>0</v>
      </c>
      <c r="AB28" s="60"/>
    </row>
    <row r="29" spans="2:32">
      <c r="P29" s="30"/>
      <c r="AB29" s="61"/>
    </row>
    <row r="30" spans="2:32" s="41" customFormat="1">
      <c r="B30" s="210" t="s">
        <v>32</v>
      </c>
      <c r="C30" s="211"/>
      <c r="D30" s="211"/>
      <c r="E30" s="212"/>
      <c r="G30" s="216" t="s">
        <v>11</v>
      </c>
      <c r="H30" s="217"/>
      <c r="I30" s="217"/>
      <c r="J30" s="217"/>
      <c r="K30" s="218"/>
      <c r="M30" s="219" t="s">
        <v>12</v>
      </c>
      <c r="O30" s="216" t="s">
        <v>13</v>
      </c>
      <c r="P30" s="221"/>
      <c r="Q30" s="217"/>
      <c r="R30" s="217"/>
      <c r="S30" s="218"/>
      <c r="U30" s="216" t="s">
        <v>14</v>
      </c>
      <c r="V30" s="217"/>
      <c r="W30" s="217"/>
      <c r="X30" s="217"/>
      <c r="Y30" s="218"/>
      <c r="Z30" s="204" t="s">
        <v>15</v>
      </c>
      <c r="AE30" s="2"/>
      <c r="AF30" s="2"/>
    </row>
    <row r="31" spans="2:32" s="41" customFormat="1">
      <c r="B31" s="213"/>
      <c r="C31" s="214"/>
      <c r="D31" s="214"/>
      <c r="E31" s="215"/>
      <c r="G31" s="207"/>
      <c r="H31" s="208"/>
      <c r="I31" s="208"/>
      <c r="J31" s="208"/>
      <c r="K31" s="209"/>
      <c r="M31" s="219"/>
      <c r="O31" s="207"/>
      <c r="P31" s="222"/>
      <c r="Q31" s="208"/>
      <c r="R31" s="208"/>
      <c r="S31" s="209"/>
      <c r="U31" s="207" t="s">
        <v>16</v>
      </c>
      <c r="V31" s="208"/>
      <c r="W31" s="208"/>
      <c r="X31" s="208"/>
      <c r="Y31" s="209"/>
      <c r="Z31" s="205"/>
      <c r="AE31" s="2"/>
      <c r="AF31" s="2"/>
    </row>
    <row r="32" spans="2:32" s="41" customFormat="1" ht="30.4" customHeight="1">
      <c r="B32" s="42" t="s">
        <v>17</v>
      </c>
      <c r="C32" s="42" t="s">
        <v>160</v>
      </c>
      <c r="D32" s="42" t="s">
        <v>19</v>
      </c>
      <c r="E32" s="42" t="s">
        <v>161</v>
      </c>
      <c r="G32" s="43" t="s">
        <v>20</v>
      </c>
      <c r="H32" s="44" t="s">
        <v>21</v>
      </c>
      <c r="I32" s="44" t="s">
        <v>22</v>
      </c>
      <c r="J32" s="44" t="s">
        <v>23</v>
      </c>
      <c r="K32" s="44" t="s">
        <v>24</v>
      </c>
      <c r="M32" s="220"/>
      <c r="O32" s="43" t="s">
        <v>25</v>
      </c>
      <c r="P32" s="44" t="s">
        <v>26</v>
      </c>
      <c r="Q32" s="44" t="s">
        <v>27</v>
      </c>
      <c r="R32" s="44" t="s">
        <v>28</v>
      </c>
      <c r="S32" s="44" t="s">
        <v>29</v>
      </c>
      <c r="U32" s="43" t="s">
        <v>25</v>
      </c>
      <c r="V32" s="44" t="s">
        <v>26</v>
      </c>
      <c r="W32" s="44" t="s">
        <v>27</v>
      </c>
      <c r="X32" s="44" t="s">
        <v>28</v>
      </c>
      <c r="Y32" s="44" t="s">
        <v>29</v>
      </c>
      <c r="Z32" s="206"/>
      <c r="AE32" s="2"/>
      <c r="AF32" s="2"/>
    </row>
    <row r="33" spans="2:32">
      <c r="B33" s="46" t="s">
        <v>98</v>
      </c>
      <c r="C33" s="46" t="s">
        <v>33</v>
      </c>
      <c r="D33" s="46" t="s">
        <v>31</v>
      </c>
      <c r="E33" s="47" t="s">
        <v>68</v>
      </c>
      <c r="G33" s="46">
        <v>0.3</v>
      </c>
      <c r="H33" s="46">
        <v>0.3</v>
      </c>
      <c r="I33" s="46">
        <v>0.3</v>
      </c>
      <c r="J33" s="46">
        <v>0.3</v>
      </c>
      <c r="K33" s="46">
        <v>0.3</v>
      </c>
      <c r="M33" s="46">
        <v>250</v>
      </c>
      <c r="N33" s="41"/>
      <c r="O33" s="48">
        <v>0</v>
      </c>
      <c r="P33" s="48">
        <v>0</v>
      </c>
      <c r="Q33" s="48">
        <v>0</v>
      </c>
      <c r="R33" s="48">
        <v>0</v>
      </c>
      <c r="S33" s="48">
        <v>0</v>
      </c>
      <c r="T33" s="41"/>
      <c r="U33" s="49">
        <f t="shared" ref="U33:U43" si="6">G33*$M33*O33*3</f>
        <v>0</v>
      </c>
      <c r="V33" s="49">
        <f t="shared" ref="V33:Y43" si="7">H33*$M33*P33*1</f>
        <v>0</v>
      </c>
      <c r="W33" s="49">
        <f t="shared" si="7"/>
        <v>0</v>
      </c>
      <c r="X33" s="49">
        <f t="shared" si="7"/>
        <v>0</v>
      </c>
      <c r="Y33" s="49">
        <f t="shared" si="7"/>
        <v>0</v>
      </c>
      <c r="Z33" s="50">
        <f>SUM(U33:Y33)</f>
        <v>0</v>
      </c>
    </row>
    <row r="34" spans="2:32">
      <c r="B34" s="46" t="s">
        <v>99</v>
      </c>
      <c r="C34" s="46" t="s">
        <v>33</v>
      </c>
      <c r="D34" s="46" t="s">
        <v>31</v>
      </c>
      <c r="E34" s="47" t="s">
        <v>72</v>
      </c>
      <c r="F34" s="41"/>
      <c r="G34" s="46">
        <v>1</v>
      </c>
      <c r="H34" s="46">
        <v>1</v>
      </c>
      <c r="I34" s="46">
        <v>1</v>
      </c>
      <c r="J34" s="46">
        <v>1</v>
      </c>
      <c r="K34" s="46">
        <v>1</v>
      </c>
      <c r="M34" s="46">
        <v>250</v>
      </c>
      <c r="N34" s="41"/>
      <c r="O34" s="48">
        <v>0</v>
      </c>
      <c r="P34" s="48">
        <v>0</v>
      </c>
      <c r="Q34" s="48">
        <v>0</v>
      </c>
      <c r="R34" s="48">
        <v>0</v>
      </c>
      <c r="S34" s="48">
        <v>0</v>
      </c>
      <c r="T34" s="41"/>
      <c r="U34" s="49">
        <f t="shared" si="6"/>
        <v>0</v>
      </c>
      <c r="V34" s="49">
        <f t="shared" si="7"/>
        <v>0</v>
      </c>
      <c r="W34" s="49">
        <f t="shared" si="7"/>
        <v>0</v>
      </c>
      <c r="X34" s="49">
        <f t="shared" si="7"/>
        <v>0</v>
      </c>
      <c r="Y34" s="49">
        <f t="shared" si="7"/>
        <v>0</v>
      </c>
      <c r="Z34" s="50">
        <f t="shared" ref="Z34:Z43" si="8">SUM(U34:Y34)</f>
        <v>0</v>
      </c>
    </row>
    <row r="35" spans="2:32">
      <c r="B35" s="46" t="s">
        <v>100</v>
      </c>
      <c r="C35" s="46" t="s">
        <v>33</v>
      </c>
      <c r="D35" s="46" t="s">
        <v>31</v>
      </c>
      <c r="E35" s="47" t="s">
        <v>70</v>
      </c>
      <c r="F35" s="41"/>
      <c r="G35" s="46">
        <v>0.3</v>
      </c>
      <c r="H35" s="46">
        <v>0.3</v>
      </c>
      <c r="I35" s="46">
        <v>0.3</v>
      </c>
      <c r="J35" s="46">
        <v>0.3</v>
      </c>
      <c r="K35" s="46">
        <v>0.3</v>
      </c>
      <c r="M35" s="46">
        <v>250</v>
      </c>
      <c r="N35" s="41"/>
      <c r="O35" s="48">
        <v>0</v>
      </c>
      <c r="P35" s="48">
        <v>0</v>
      </c>
      <c r="Q35" s="48">
        <v>0</v>
      </c>
      <c r="R35" s="48">
        <v>0</v>
      </c>
      <c r="S35" s="48">
        <v>0</v>
      </c>
      <c r="T35" s="41"/>
      <c r="U35" s="49">
        <f t="shared" si="6"/>
        <v>0</v>
      </c>
      <c r="V35" s="49">
        <f t="shared" si="7"/>
        <v>0</v>
      </c>
      <c r="W35" s="49">
        <f t="shared" si="7"/>
        <v>0</v>
      </c>
      <c r="X35" s="49">
        <f t="shared" si="7"/>
        <v>0</v>
      </c>
      <c r="Y35" s="49">
        <f t="shared" si="7"/>
        <v>0</v>
      </c>
      <c r="Z35" s="50">
        <f t="shared" si="8"/>
        <v>0</v>
      </c>
    </row>
    <row r="36" spans="2:32">
      <c r="B36" s="46" t="s">
        <v>101</v>
      </c>
      <c r="C36" s="46" t="s">
        <v>33</v>
      </c>
      <c r="D36" s="46" t="s">
        <v>31</v>
      </c>
      <c r="E36" s="47" t="s">
        <v>76</v>
      </c>
      <c r="G36" s="46">
        <v>1</v>
      </c>
      <c r="H36" s="46">
        <v>1</v>
      </c>
      <c r="I36" s="46">
        <v>1</v>
      </c>
      <c r="J36" s="46">
        <v>1</v>
      </c>
      <c r="K36" s="46">
        <v>1</v>
      </c>
      <c r="M36" s="46">
        <v>250</v>
      </c>
      <c r="N36" s="41"/>
      <c r="O36" s="48">
        <v>0</v>
      </c>
      <c r="P36" s="48">
        <v>0</v>
      </c>
      <c r="Q36" s="48">
        <v>0</v>
      </c>
      <c r="R36" s="48">
        <v>0</v>
      </c>
      <c r="S36" s="48">
        <v>0</v>
      </c>
      <c r="T36" s="41"/>
      <c r="U36" s="49">
        <f t="shared" si="6"/>
        <v>0</v>
      </c>
      <c r="V36" s="49">
        <f t="shared" si="7"/>
        <v>0</v>
      </c>
      <c r="W36" s="49">
        <f t="shared" si="7"/>
        <v>0</v>
      </c>
      <c r="X36" s="49">
        <f t="shared" si="7"/>
        <v>0</v>
      </c>
      <c r="Y36" s="49">
        <f t="shared" si="7"/>
        <v>0</v>
      </c>
      <c r="Z36" s="50">
        <f t="shared" si="8"/>
        <v>0</v>
      </c>
    </row>
    <row r="37" spans="2:32">
      <c r="B37" s="46" t="s">
        <v>102</v>
      </c>
      <c r="C37" s="46" t="s">
        <v>33</v>
      </c>
      <c r="D37" s="46" t="s">
        <v>31</v>
      </c>
      <c r="E37" s="47" t="s">
        <v>78</v>
      </c>
      <c r="G37" s="46">
        <v>2</v>
      </c>
      <c r="H37" s="46">
        <v>2</v>
      </c>
      <c r="I37" s="46">
        <v>2</v>
      </c>
      <c r="J37" s="46">
        <v>2</v>
      </c>
      <c r="K37" s="46">
        <v>2</v>
      </c>
      <c r="M37" s="46">
        <v>250</v>
      </c>
      <c r="N37" s="41"/>
      <c r="O37" s="48">
        <v>0</v>
      </c>
      <c r="P37" s="48">
        <v>0</v>
      </c>
      <c r="Q37" s="48">
        <v>0</v>
      </c>
      <c r="R37" s="48">
        <v>0</v>
      </c>
      <c r="S37" s="48">
        <v>0</v>
      </c>
      <c r="T37" s="41"/>
      <c r="U37" s="49">
        <f t="shared" si="6"/>
        <v>0</v>
      </c>
      <c r="V37" s="49">
        <f t="shared" si="7"/>
        <v>0</v>
      </c>
      <c r="W37" s="49">
        <f t="shared" si="7"/>
        <v>0</v>
      </c>
      <c r="X37" s="49">
        <f t="shared" si="7"/>
        <v>0</v>
      </c>
      <c r="Y37" s="49">
        <f t="shared" si="7"/>
        <v>0</v>
      </c>
      <c r="Z37" s="50">
        <f t="shared" si="8"/>
        <v>0</v>
      </c>
    </row>
    <row r="38" spans="2:32">
      <c r="B38" s="46" t="s">
        <v>103</v>
      </c>
      <c r="C38" s="46" t="s">
        <v>33</v>
      </c>
      <c r="D38" s="46" t="s">
        <v>31</v>
      </c>
      <c r="E38" s="47" t="s">
        <v>80</v>
      </c>
      <c r="G38" s="46">
        <v>2</v>
      </c>
      <c r="H38" s="46">
        <v>2</v>
      </c>
      <c r="I38" s="46">
        <v>2</v>
      </c>
      <c r="J38" s="46">
        <v>2</v>
      </c>
      <c r="K38" s="46">
        <v>2</v>
      </c>
      <c r="M38" s="46">
        <v>250</v>
      </c>
      <c r="N38" s="41"/>
      <c r="O38" s="48">
        <v>0</v>
      </c>
      <c r="P38" s="48">
        <v>0</v>
      </c>
      <c r="Q38" s="48">
        <v>0</v>
      </c>
      <c r="R38" s="48">
        <v>0</v>
      </c>
      <c r="S38" s="48">
        <v>0</v>
      </c>
      <c r="T38" s="41"/>
      <c r="U38" s="49">
        <f t="shared" si="6"/>
        <v>0</v>
      </c>
      <c r="V38" s="49">
        <f t="shared" si="7"/>
        <v>0</v>
      </c>
      <c r="W38" s="49">
        <f t="shared" si="7"/>
        <v>0</v>
      </c>
      <c r="X38" s="49">
        <f t="shared" si="7"/>
        <v>0</v>
      </c>
      <c r="Y38" s="49">
        <f t="shared" si="7"/>
        <v>0</v>
      </c>
      <c r="Z38" s="50">
        <f t="shared" si="8"/>
        <v>0</v>
      </c>
    </row>
    <row r="39" spans="2:32">
      <c r="B39" s="46" t="s">
        <v>104</v>
      </c>
      <c r="C39" s="46" t="s">
        <v>33</v>
      </c>
      <c r="D39" s="46" t="s">
        <v>31</v>
      </c>
      <c r="E39" s="47" t="s">
        <v>84</v>
      </c>
      <c r="G39" s="46">
        <v>0.6</v>
      </c>
      <c r="H39" s="46">
        <v>0.6</v>
      </c>
      <c r="I39" s="46">
        <v>0.6</v>
      </c>
      <c r="J39" s="46">
        <v>0.6</v>
      </c>
      <c r="K39" s="46">
        <v>0.6</v>
      </c>
      <c r="M39" s="46">
        <v>250</v>
      </c>
      <c r="N39" s="41"/>
      <c r="O39" s="48">
        <v>0</v>
      </c>
      <c r="P39" s="48">
        <v>0</v>
      </c>
      <c r="Q39" s="48">
        <v>0</v>
      </c>
      <c r="R39" s="48">
        <v>0</v>
      </c>
      <c r="S39" s="48">
        <v>0</v>
      </c>
      <c r="T39" s="41"/>
      <c r="U39" s="49">
        <f t="shared" si="6"/>
        <v>0</v>
      </c>
      <c r="V39" s="49">
        <f t="shared" si="7"/>
        <v>0</v>
      </c>
      <c r="W39" s="49">
        <f t="shared" si="7"/>
        <v>0</v>
      </c>
      <c r="X39" s="49">
        <f t="shared" si="7"/>
        <v>0</v>
      </c>
      <c r="Y39" s="49">
        <f t="shared" si="7"/>
        <v>0</v>
      </c>
      <c r="Z39" s="50">
        <f t="shared" si="8"/>
        <v>0</v>
      </c>
      <c r="AE39" s="37"/>
      <c r="AF39" s="37"/>
    </row>
    <row r="40" spans="2:32">
      <c r="B40" s="46" t="s">
        <v>105</v>
      </c>
      <c r="C40" s="46" t="s">
        <v>33</v>
      </c>
      <c r="D40" s="46" t="s">
        <v>31</v>
      </c>
      <c r="E40" s="47" t="s">
        <v>125</v>
      </c>
      <c r="G40" s="46">
        <v>5</v>
      </c>
      <c r="H40" s="46">
        <v>5</v>
      </c>
      <c r="I40" s="46">
        <v>5</v>
      </c>
      <c r="J40" s="46">
        <v>5</v>
      </c>
      <c r="K40" s="46">
        <v>5</v>
      </c>
      <c r="M40" s="46">
        <v>250</v>
      </c>
      <c r="N40" s="41"/>
      <c r="O40" s="48">
        <v>0</v>
      </c>
      <c r="P40" s="48">
        <v>0</v>
      </c>
      <c r="Q40" s="48">
        <v>0</v>
      </c>
      <c r="R40" s="48">
        <v>0</v>
      </c>
      <c r="S40" s="48">
        <v>0</v>
      </c>
      <c r="T40" s="41"/>
      <c r="U40" s="49">
        <f t="shared" si="6"/>
        <v>0</v>
      </c>
      <c r="V40" s="49">
        <f t="shared" si="7"/>
        <v>0</v>
      </c>
      <c r="W40" s="49">
        <f t="shared" si="7"/>
        <v>0</v>
      </c>
      <c r="X40" s="49">
        <f t="shared" si="7"/>
        <v>0</v>
      </c>
      <c r="Y40" s="49">
        <f t="shared" si="7"/>
        <v>0</v>
      </c>
      <c r="Z40" s="50">
        <f t="shared" si="8"/>
        <v>0</v>
      </c>
      <c r="AE40" s="40"/>
    </row>
    <row r="41" spans="2:32">
      <c r="B41" s="46" t="s">
        <v>106</v>
      </c>
      <c r="C41" s="46" t="s">
        <v>33</v>
      </c>
      <c r="D41" s="46" t="s">
        <v>31</v>
      </c>
      <c r="E41" s="47" t="s">
        <v>87</v>
      </c>
      <c r="G41" s="46">
        <v>15</v>
      </c>
      <c r="H41" s="46">
        <v>15</v>
      </c>
      <c r="I41" s="46">
        <v>15</v>
      </c>
      <c r="J41" s="46">
        <v>15</v>
      </c>
      <c r="K41" s="46">
        <v>15</v>
      </c>
      <c r="M41" s="46">
        <v>250</v>
      </c>
      <c r="N41" s="41"/>
      <c r="O41" s="48">
        <v>0</v>
      </c>
      <c r="P41" s="48">
        <v>0</v>
      </c>
      <c r="Q41" s="48">
        <v>0</v>
      </c>
      <c r="R41" s="48">
        <v>0</v>
      </c>
      <c r="S41" s="48">
        <v>0</v>
      </c>
      <c r="T41" s="41"/>
      <c r="U41" s="49">
        <f t="shared" si="6"/>
        <v>0</v>
      </c>
      <c r="V41" s="49">
        <f t="shared" si="7"/>
        <v>0</v>
      </c>
      <c r="W41" s="49">
        <f t="shared" si="7"/>
        <v>0</v>
      </c>
      <c r="X41" s="49">
        <f t="shared" si="7"/>
        <v>0</v>
      </c>
      <c r="Y41" s="49">
        <f t="shared" si="7"/>
        <v>0</v>
      </c>
      <c r="Z41" s="50">
        <f t="shared" si="8"/>
        <v>0</v>
      </c>
      <c r="AE41" s="40"/>
      <c r="AF41" s="41"/>
    </row>
    <row r="42" spans="2:32">
      <c r="B42" s="46" t="s">
        <v>107</v>
      </c>
      <c r="C42" s="46" t="s">
        <v>33</v>
      </c>
      <c r="D42" s="46" t="s">
        <v>31</v>
      </c>
      <c r="E42" s="47" t="s">
        <v>89</v>
      </c>
      <c r="G42" s="46">
        <v>15</v>
      </c>
      <c r="H42" s="46">
        <v>15</v>
      </c>
      <c r="I42" s="46">
        <v>15</v>
      </c>
      <c r="J42" s="46">
        <v>15</v>
      </c>
      <c r="K42" s="46">
        <v>15</v>
      </c>
      <c r="M42" s="46">
        <v>250</v>
      </c>
      <c r="N42" s="41"/>
      <c r="O42" s="48">
        <v>0</v>
      </c>
      <c r="P42" s="48">
        <v>0</v>
      </c>
      <c r="Q42" s="48">
        <v>0</v>
      </c>
      <c r="R42" s="48">
        <v>0</v>
      </c>
      <c r="S42" s="48">
        <v>0</v>
      </c>
      <c r="T42" s="41"/>
      <c r="U42" s="49">
        <f t="shared" si="6"/>
        <v>0</v>
      </c>
      <c r="V42" s="49">
        <f t="shared" si="7"/>
        <v>0</v>
      </c>
      <c r="W42" s="49">
        <f t="shared" si="7"/>
        <v>0</v>
      </c>
      <c r="X42" s="49">
        <f t="shared" si="7"/>
        <v>0</v>
      </c>
      <c r="Y42" s="49">
        <f t="shared" si="7"/>
        <v>0</v>
      </c>
      <c r="Z42" s="50">
        <f t="shared" si="8"/>
        <v>0</v>
      </c>
      <c r="AE42" s="37"/>
      <c r="AF42" s="41"/>
    </row>
    <row r="43" spans="2:32">
      <c r="B43" s="46" t="s">
        <v>108</v>
      </c>
      <c r="C43" s="46" t="s">
        <v>33</v>
      </c>
      <c r="D43" s="46" t="s">
        <v>31</v>
      </c>
      <c r="E43" s="47" t="s">
        <v>91</v>
      </c>
      <c r="G43" s="46">
        <v>10</v>
      </c>
      <c r="H43" s="46">
        <v>10</v>
      </c>
      <c r="I43" s="46">
        <v>10</v>
      </c>
      <c r="J43" s="46">
        <v>10</v>
      </c>
      <c r="K43" s="46">
        <v>10</v>
      </c>
      <c r="M43" s="46">
        <v>250</v>
      </c>
      <c r="N43" s="41"/>
      <c r="O43" s="48">
        <v>0</v>
      </c>
      <c r="P43" s="48">
        <v>0</v>
      </c>
      <c r="Q43" s="48">
        <v>0</v>
      </c>
      <c r="R43" s="48">
        <v>0</v>
      </c>
      <c r="S43" s="48">
        <v>0</v>
      </c>
      <c r="T43" s="41"/>
      <c r="U43" s="49">
        <f t="shared" si="6"/>
        <v>0</v>
      </c>
      <c r="V43" s="49">
        <f t="shared" si="7"/>
        <v>0</v>
      </c>
      <c r="W43" s="49">
        <f t="shared" si="7"/>
        <v>0</v>
      </c>
      <c r="X43" s="49">
        <f t="shared" si="7"/>
        <v>0</v>
      </c>
      <c r="Y43" s="49">
        <f t="shared" si="7"/>
        <v>0</v>
      </c>
      <c r="Z43" s="50">
        <f t="shared" si="8"/>
        <v>0</v>
      </c>
      <c r="AF43" s="41"/>
    </row>
    <row r="44" spans="2:32" s="37" customFormat="1">
      <c r="B44" s="53" t="str">
        <f>CONCATENATE("SUB-TOTAL ",B30)</f>
        <v>SUB-TOTAL 2.0 ENTERPRISE SERVICE DESK</v>
      </c>
      <c r="C44" s="54"/>
      <c r="D44" s="54"/>
      <c r="E44" s="55"/>
      <c r="F44" s="55"/>
      <c r="G44" s="56">
        <f>SUM(G33:G43)</f>
        <v>52.2</v>
      </c>
      <c r="H44" s="56">
        <f t="shared" ref="H44:K44" si="9">SUM(H33:H43)</f>
        <v>52.2</v>
      </c>
      <c r="I44" s="56">
        <f t="shared" si="9"/>
        <v>52.2</v>
      </c>
      <c r="J44" s="56">
        <f t="shared" si="9"/>
        <v>52.2</v>
      </c>
      <c r="K44" s="56">
        <f t="shared" si="9"/>
        <v>52.2</v>
      </c>
      <c r="L44" s="57"/>
      <c r="M44" s="57"/>
      <c r="N44" s="57"/>
      <c r="O44" s="57"/>
      <c r="P44" s="57"/>
      <c r="Q44" s="57"/>
      <c r="R44" s="57"/>
      <c r="S44" s="57"/>
      <c r="T44" s="57"/>
      <c r="U44" s="59">
        <f t="shared" ref="U44:Z44" si="10">SUM(U33:U43)</f>
        <v>0</v>
      </c>
      <c r="V44" s="59">
        <f t="shared" si="10"/>
        <v>0</v>
      </c>
      <c r="W44" s="59">
        <f t="shared" si="10"/>
        <v>0</v>
      </c>
      <c r="X44" s="59">
        <f t="shared" si="10"/>
        <v>0</v>
      </c>
      <c r="Y44" s="59">
        <f t="shared" si="10"/>
        <v>0</v>
      </c>
      <c r="Z44" s="59">
        <f t="shared" si="10"/>
        <v>0</v>
      </c>
      <c r="AE44" s="41"/>
      <c r="AF44" s="2"/>
    </row>
    <row r="45" spans="2:32">
      <c r="K45" s="62"/>
      <c r="AE45" s="41"/>
      <c r="AF45" s="40"/>
    </row>
    <row r="46" spans="2:32" s="41" customFormat="1">
      <c r="B46" s="210" t="s">
        <v>133</v>
      </c>
      <c r="C46" s="211"/>
      <c r="D46" s="211"/>
      <c r="E46" s="212"/>
      <c r="G46" s="216" t="s">
        <v>11</v>
      </c>
      <c r="H46" s="217"/>
      <c r="I46" s="217"/>
      <c r="J46" s="217"/>
      <c r="K46" s="218"/>
      <c r="M46" s="219" t="s">
        <v>12</v>
      </c>
      <c r="O46" s="216" t="s">
        <v>13</v>
      </c>
      <c r="P46" s="217"/>
      <c r="Q46" s="217"/>
      <c r="R46" s="217"/>
      <c r="S46" s="218"/>
      <c r="U46" s="216" t="s">
        <v>14</v>
      </c>
      <c r="V46" s="217"/>
      <c r="W46" s="217"/>
      <c r="X46" s="217"/>
      <c r="Y46" s="218"/>
      <c r="Z46" s="204" t="s">
        <v>15</v>
      </c>
      <c r="AF46" s="40"/>
    </row>
    <row r="47" spans="2:32" s="41" customFormat="1">
      <c r="B47" s="213"/>
      <c r="C47" s="214"/>
      <c r="D47" s="214"/>
      <c r="E47" s="215"/>
      <c r="G47" s="207"/>
      <c r="H47" s="208"/>
      <c r="I47" s="208"/>
      <c r="J47" s="208"/>
      <c r="K47" s="209"/>
      <c r="M47" s="219"/>
      <c r="O47" s="207"/>
      <c r="P47" s="208"/>
      <c r="Q47" s="208"/>
      <c r="R47" s="208"/>
      <c r="S47" s="209"/>
      <c r="U47" s="207" t="s">
        <v>16</v>
      </c>
      <c r="V47" s="208"/>
      <c r="W47" s="208"/>
      <c r="X47" s="208"/>
      <c r="Y47" s="209"/>
      <c r="Z47" s="205"/>
      <c r="AE47" s="2"/>
      <c r="AF47" s="37"/>
    </row>
    <row r="48" spans="2:32" s="41" customFormat="1" ht="30.4" customHeight="1">
      <c r="B48" s="42" t="s">
        <v>17</v>
      </c>
      <c r="C48" s="42" t="s">
        <v>160</v>
      </c>
      <c r="D48" s="42" t="s">
        <v>19</v>
      </c>
      <c r="E48" s="42" t="s">
        <v>161</v>
      </c>
      <c r="G48" s="43" t="s">
        <v>20</v>
      </c>
      <c r="H48" s="44" t="s">
        <v>21</v>
      </c>
      <c r="I48" s="44" t="s">
        <v>22</v>
      </c>
      <c r="J48" s="44" t="s">
        <v>23</v>
      </c>
      <c r="K48" s="44" t="s">
        <v>24</v>
      </c>
      <c r="M48" s="220"/>
      <c r="O48" s="43" t="s">
        <v>25</v>
      </c>
      <c r="P48" s="44" t="s">
        <v>26</v>
      </c>
      <c r="Q48" s="44" t="s">
        <v>27</v>
      </c>
      <c r="R48" s="44" t="s">
        <v>28</v>
      </c>
      <c r="S48" s="44" t="s">
        <v>29</v>
      </c>
      <c r="U48" s="43" t="s">
        <v>25</v>
      </c>
      <c r="V48" s="44" t="s">
        <v>26</v>
      </c>
      <c r="W48" s="44" t="s">
        <v>27</v>
      </c>
      <c r="X48" s="44" t="s">
        <v>28</v>
      </c>
      <c r="Y48" s="44" t="s">
        <v>29</v>
      </c>
      <c r="Z48" s="206"/>
      <c r="AE48" s="40"/>
      <c r="AF48" s="2"/>
    </row>
    <row r="49" spans="2:32">
      <c r="B49" s="46" t="s">
        <v>34</v>
      </c>
      <c r="C49" s="46" t="s">
        <v>128</v>
      </c>
      <c r="D49" s="64" t="s">
        <v>31</v>
      </c>
      <c r="E49" s="63" t="s">
        <v>184</v>
      </c>
      <c r="G49" s="46">
        <v>10</v>
      </c>
      <c r="H49" s="46">
        <v>10</v>
      </c>
      <c r="I49" s="46">
        <v>10</v>
      </c>
      <c r="J49" s="46">
        <v>10</v>
      </c>
      <c r="K49" s="46">
        <v>10</v>
      </c>
      <c r="M49" s="46">
        <v>250</v>
      </c>
      <c r="N49" s="41"/>
      <c r="O49" s="48">
        <v>0</v>
      </c>
      <c r="P49" s="48">
        <v>0</v>
      </c>
      <c r="Q49" s="48">
        <v>0</v>
      </c>
      <c r="R49" s="48">
        <v>0</v>
      </c>
      <c r="S49" s="48">
        <v>0</v>
      </c>
      <c r="T49" s="41"/>
      <c r="U49" s="67">
        <f>G49*$M49*O49*3</f>
        <v>0</v>
      </c>
      <c r="V49" s="49">
        <f t="shared" ref="V49:Y51" si="11">H49*$M49*P49*1</f>
        <v>0</v>
      </c>
      <c r="W49" s="49">
        <f t="shared" si="11"/>
        <v>0</v>
      </c>
      <c r="X49" s="49">
        <f t="shared" si="11"/>
        <v>0</v>
      </c>
      <c r="Y49" s="49">
        <f t="shared" si="11"/>
        <v>0</v>
      </c>
      <c r="Z49" s="50">
        <f>SUM(U49:Y49)</f>
        <v>0</v>
      </c>
      <c r="AE49" s="40"/>
      <c r="AF49" s="41"/>
    </row>
    <row r="50" spans="2:32" s="40" customFormat="1">
      <c r="B50" s="46" t="s">
        <v>35</v>
      </c>
      <c r="C50" s="46" t="s">
        <v>128</v>
      </c>
      <c r="D50" s="64" t="s">
        <v>31</v>
      </c>
      <c r="E50" s="63" t="s">
        <v>130</v>
      </c>
      <c r="G50" s="46">
        <v>6</v>
      </c>
      <c r="H50" s="46">
        <v>6</v>
      </c>
      <c r="I50" s="46">
        <v>6</v>
      </c>
      <c r="J50" s="46">
        <v>6</v>
      </c>
      <c r="K50" s="46">
        <v>6</v>
      </c>
      <c r="M50" s="46">
        <v>250</v>
      </c>
      <c r="N50" s="66"/>
      <c r="O50" s="48">
        <v>0</v>
      </c>
      <c r="P50" s="48">
        <v>0</v>
      </c>
      <c r="Q50" s="48">
        <v>0</v>
      </c>
      <c r="R50" s="48">
        <v>0</v>
      </c>
      <c r="S50" s="48">
        <v>0</v>
      </c>
      <c r="T50" s="66"/>
      <c r="U50" s="67">
        <f>G50*$M50*O50*3</f>
        <v>0</v>
      </c>
      <c r="V50" s="67">
        <f t="shared" si="11"/>
        <v>0</v>
      </c>
      <c r="W50" s="67">
        <f t="shared" si="11"/>
        <v>0</v>
      </c>
      <c r="X50" s="67">
        <f t="shared" si="11"/>
        <v>0</v>
      </c>
      <c r="Y50" s="67">
        <f t="shared" si="11"/>
        <v>0</v>
      </c>
      <c r="Z50" s="68">
        <f t="shared" ref="Z50:Z51" si="12">SUM(U50:Y50)</f>
        <v>0</v>
      </c>
      <c r="AF50" s="41"/>
    </row>
    <row r="51" spans="2:32" s="40" customFormat="1">
      <c r="B51" s="46" t="s">
        <v>36</v>
      </c>
      <c r="C51" s="46" t="s">
        <v>128</v>
      </c>
      <c r="D51" s="64" t="s">
        <v>31</v>
      </c>
      <c r="E51" s="63" t="s">
        <v>129</v>
      </c>
      <c r="G51" s="46">
        <v>6</v>
      </c>
      <c r="H51" s="46">
        <v>6</v>
      </c>
      <c r="I51" s="46">
        <v>6</v>
      </c>
      <c r="J51" s="46">
        <v>6</v>
      </c>
      <c r="K51" s="46">
        <v>6</v>
      </c>
      <c r="M51" s="46">
        <v>365</v>
      </c>
      <c r="N51" s="66"/>
      <c r="O51" s="48">
        <v>0</v>
      </c>
      <c r="P51" s="48">
        <v>0</v>
      </c>
      <c r="Q51" s="48">
        <v>0</v>
      </c>
      <c r="R51" s="48">
        <v>0</v>
      </c>
      <c r="S51" s="48">
        <v>0</v>
      </c>
      <c r="T51" s="66"/>
      <c r="U51" s="67">
        <f>G51*$M51*O51*3</f>
        <v>0</v>
      </c>
      <c r="V51" s="67">
        <f t="shared" si="11"/>
        <v>0</v>
      </c>
      <c r="W51" s="67">
        <f t="shared" si="11"/>
        <v>0</v>
      </c>
      <c r="X51" s="67">
        <f t="shared" si="11"/>
        <v>0</v>
      </c>
      <c r="Y51" s="67">
        <f t="shared" si="11"/>
        <v>0</v>
      </c>
      <c r="Z51" s="68">
        <f t="shared" si="12"/>
        <v>0</v>
      </c>
      <c r="AF51" s="41"/>
    </row>
    <row r="52" spans="2:32" s="37" customFormat="1">
      <c r="B52" s="53" t="str">
        <f>CONCATENATE("SUB-TOTAL ",B46)</f>
        <v>SUB-TOTAL 3.0 OTHER PROFESSIONAL SERVICES</v>
      </c>
      <c r="C52" s="54"/>
      <c r="D52" s="54"/>
      <c r="E52" s="55"/>
      <c r="F52" s="55"/>
      <c r="G52" s="56">
        <f>SUM(G49:G51)</f>
        <v>22</v>
      </c>
      <c r="H52" s="56">
        <f t="shared" ref="H52:K52" si="13">SUM(H49:H51)</f>
        <v>22</v>
      </c>
      <c r="I52" s="56">
        <f t="shared" si="13"/>
        <v>22</v>
      </c>
      <c r="J52" s="56">
        <f t="shared" si="13"/>
        <v>22</v>
      </c>
      <c r="K52" s="56">
        <f t="shared" si="13"/>
        <v>22</v>
      </c>
      <c r="L52" s="57"/>
      <c r="M52" s="57"/>
      <c r="N52" s="57"/>
      <c r="O52" s="57"/>
      <c r="P52" s="57"/>
      <c r="Q52" s="57"/>
      <c r="R52" s="57"/>
      <c r="S52" s="57"/>
      <c r="T52" s="57"/>
      <c r="U52" s="59">
        <f t="shared" ref="U52:Z52" si="14">SUM(U49:U51)</f>
        <v>0</v>
      </c>
      <c r="V52" s="59">
        <f t="shared" si="14"/>
        <v>0</v>
      </c>
      <c r="W52" s="59">
        <f t="shared" si="14"/>
        <v>0</v>
      </c>
      <c r="X52" s="59">
        <f t="shared" si="14"/>
        <v>0</v>
      </c>
      <c r="Y52" s="59">
        <f t="shared" si="14"/>
        <v>0</v>
      </c>
      <c r="Z52" s="59">
        <f t="shared" si="14"/>
        <v>0</v>
      </c>
      <c r="AE52" s="40"/>
      <c r="AF52" s="2"/>
    </row>
    <row r="53" spans="2:32">
      <c r="K53" s="62"/>
      <c r="AC53" s="69"/>
      <c r="AD53" s="37"/>
      <c r="AE53" s="37"/>
      <c r="AF53" s="40"/>
    </row>
    <row r="54" spans="2:32" s="41" customFormat="1">
      <c r="B54" s="210" t="s">
        <v>134</v>
      </c>
      <c r="C54" s="211"/>
      <c r="D54" s="211"/>
      <c r="E54" s="212"/>
      <c r="G54" s="216" t="s">
        <v>11</v>
      </c>
      <c r="H54" s="217"/>
      <c r="I54" s="217"/>
      <c r="J54" s="217"/>
      <c r="K54" s="218"/>
      <c r="M54" s="219" t="s">
        <v>12</v>
      </c>
      <c r="O54" s="216" t="s">
        <v>13</v>
      </c>
      <c r="P54" s="217"/>
      <c r="Q54" s="217"/>
      <c r="R54" s="217"/>
      <c r="S54" s="218"/>
      <c r="U54" s="216" t="s">
        <v>14</v>
      </c>
      <c r="V54" s="217"/>
      <c r="W54" s="217"/>
      <c r="X54" s="217"/>
      <c r="Y54" s="218"/>
      <c r="Z54" s="204" t="s">
        <v>15</v>
      </c>
      <c r="AC54" s="2"/>
      <c r="AD54" s="2"/>
      <c r="AE54" s="2"/>
      <c r="AF54" s="40"/>
    </row>
    <row r="55" spans="2:32" s="41" customFormat="1">
      <c r="B55" s="213"/>
      <c r="C55" s="214"/>
      <c r="D55" s="214"/>
      <c r="E55" s="215"/>
      <c r="G55" s="207"/>
      <c r="H55" s="208"/>
      <c r="I55" s="208"/>
      <c r="J55" s="208"/>
      <c r="K55" s="209"/>
      <c r="M55" s="219"/>
      <c r="O55" s="207"/>
      <c r="P55" s="208"/>
      <c r="Q55" s="208"/>
      <c r="R55" s="208"/>
      <c r="S55" s="209"/>
      <c r="U55" s="207" t="s">
        <v>16</v>
      </c>
      <c r="V55" s="208"/>
      <c r="W55" s="208"/>
      <c r="X55" s="208"/>
      <c r="Y55" s="209"/>
      <c r="Z55" s="205"/>
      <c r="AC55" s="2"/>
      <c r="AD55" s="2"/>
      <c r="AE55" s="2"/>
      <c r="AF55" s="40"/>
    </row>
    <row r="56" spans="2:32" s="41" customFormat="1" ht="30.4" customHeight="1">
      <c r="B56" s="42" t="s">
        <v>17</v>
      </c>
      <c r="C56" s="42" t="s">
        <v>160</v>
      </c>
      <c r="D56" s="42" t="s">
        <v>19</v>
      </c>
      <c r="E56" s="42" t="s">
        <v>161</v>
      </c>
      <c r="G56" s="43" t="s">
        <v>20</v>
      </c>
      <c r="H56" s="44" t="s">
        <v>21</v>
      </c>
      <c r="I56" s="44" t="s">
        <v>22</v>
      </c>
      <c r="J56" s="44" t="s">
        <v>23</v>
      </c>
      <c r="K56" s="44" t="s">
        <v>24</v>
      </c>
      <c r="M56" s="220"/>
      <c r="O56" s="43" t="s">
        <v>25</v>
      </c>
      <c r="P56" s="44" t="s">
        <v>26</v>
      </c>
      <c r="Q56" s="44" t="s">
        <v>27</v>
      </c>
      <c r="R56" s="44" t="s">
        <v>28</v>
      </c>
      <c r="S56" s="44" t="s">
        <v>29</v>
      </c>
      <c r="U56" s="43" t="s">
        <v>25</v>
      </c>
      <c r="V56" s="44" t="s">
        <v>26</v>
      </c>
      <c r="W56" s="44" t="s">
        <v>27</v>
      </c>
      <c r="X56" s="44" t="s">
        <v>28</v>
      </c>
      <c r="Y56" s="44" t="s">
        <v>29</v>
      </c>
      <c r="Z56" s="206"/>
      <c r="AC56" s="40"/>
      <c r="AD56" s="40"/>
      <c r="AE56" s="40"/>
      <c r="AF56" s="40"/>
    </row>
    <row r="57" spans="2:32">
      <c r="B57" s="46" t="s">
        <v>109</v>
      </c>
      <c r="C57" s="64" t="s">
        <v>127</v>
      </c>
      <c r="D57" s="46" t="s">
        <v>31</v>
      </c>
      <c r="E57" s="63" t="s">
        <v>118</v>
      </c>
      <c r="G57" s="46">
        <v>1</v>
      </c>
      <c r="H57" s="46">
        <v>1</v>
      </c>
      <c r="I57" s="46">
        <v>1</v>
      </c>
      <c r="J57" s="46">
        <v>1</v>
      </c>
      <c r="K57" s="46">
        <v>1</v>
      </c>
      <c r="M57" s="46">
        <v>250</v>
      </c>
      <c r="N57" s="41"/>
      <c r="O57" s="48">
        <v>0</v>
      </c>
      <c r="P57" s="48">
        <v>0</v>
      </c>
      <c r="Q57" s="48">
        <v>0</v>
      </c>
      <c r="R57" s="48">
        <v>0</v>
      </c>
      <c r="S57" s="48">
        <v>0</v>
      </c>
      <c r="T57" s="41"/>
      <c r="U57" s="49">
        <f>G57*$M57*O57*3</f>
        <v>0</v>
      </c>
      <c r="V57" s="49">
        <f t="shared" ref="V57:Y62" si="15">H57*$M57*P57*1</f>
        <v>0</v>
      </c>
      <c r="W57" s="49">
        <f t="shared" si="15"/>
        <v>0</v>
      </c>
      <c r="X57" s="49">
        <f t="shared" si="15"/>
        <v>0</v>
      </c>
      <c r="Y57" s="49">
        <f t="shared" si="15"/>
        <v>0</v>
      </c>
      <c r="Z57" s="50">
        <f>SUM(U57:Y57)</f>
        <v>0</v>
      </c>
      <c r="AC57" s="40"/>
      <c r="AD57" s="40"/>
      <c r="AE57" s="40"/>
      <c r="AF57" s="40"/>
    </row>
    <row r="58" spans="2:32" s="40" customFormat="1">
      <c r="B58" s="64" t="s">
        <v>110</v>
      </c>
      <c r="C58" s="64" t="s">
        <v>111</v>
      </c>
      <c r="D58" s="64" t="s">
        <v>31</v>
      </c>
      <c r="E58" s="65" t="s">
        <v>112</v>
      </c>
      <c r="G58" s="64">
        <v>3</v>
      </c>
      <c r="H58" s="64">
        <v>3</v>
      </c>
      <c r="I58" s="64">
        <v>3</v>
      </c>
      <c r="J58" s="64">
        <v>3</v>
      </c>
      <c r="K58" s="64">
        <v>3</v>
      </c>
      <c r="M58" s="64">
        <v>365</v>
      </c>
      <c r="N58" s="66"/>
      <c r="O58" s="48">
        <v>0</v>
      </c>
      <c r="P58" s="48">
        <v>0</v>
      </c>
      <c r="Q58" s="48">
        <v>0</v>
      </c>
      <c r="R58" s="48">
        <v>0</v>
      </c>
      <c r="S58" s="48">
        <v>0</v>
      </c>
      <c r="T58" s="66"/>
      <c r="U58" s="67">
        <f>G58*$M58*O58*3</f>
        <v>0</v>
      </c>
      <c r="V58" s="67">
        <f t="shared" si="15"/>
        <v>0</v>
      </c>
      <c r="W58" s="67">
        <f t="shared" si="15"/>
        <v>0</v>
      </c>
      <c r="X58" s="67">
        <f t="shared" si="15"/>
        <v>0</v>
      </c>
      <c r="Y58" s="67">
        <f t="shared" si="15"/>
        <v>0</v>
      </c>
      <c r="Z58" s="68">
        <f t="shared" ref="Z58:Z59" si="16">SUM(U58:Y58)</f>
        <v>0</v>
      </c>
      <c r="AF58" s="37"/>
    </row>
    <row r="59" spans="2:32" s="40" customFormat="1">
      <c r="B59" s="64" t="s">
        <v>113</v>
      </c>
      <c r="C59" s="64" t="s">
        <v>111</v>
      </c>
      <c r="D59" s="64" t="s">
        <v>31</v>
      </c>
      <c r="E59" s="65" t="s">
        <v>114</v>
      </c>
      <c r="G59" s="64">
        <v>3</v>
      </c>
      <c r="H59" s="64">
        <v>3</v>
      </c>
      <c r="I59" s="64">
        <v>3</v>
      </c>
      <c r="J59" s="64">
        <v>3</v>
      </c>
      <c r="K59" s="64">
        <v>3</v>
      </c>
      <c r="M59" s="64">
        <v>365</v>
      </c>
      <c r="N59" s="66"/>
      <c r="O59" s="48">
        <v>0</v>
      </c>
      <c r="P59" s="48">
        <v>0</v>
      </c>
      <c r="Q59" s="48">
        <v>0</v>
      </c>
      <c r="R59" s="48">
        <v>0</v>
      </c>
      <c r="S59" s="48">
        <v>0</v>
      </c>
      <c r="T59" s="66"/>
      <c r="U59" s="67">
        <f>G59*$M59*O59*3</f>
        <v>0</v>
      </c>
      <c r="V59" s="67">
        <f t="shared" si="15"/>
        <v>0</v>
      </c>
      <c r="W59" s="67">
        <f t="shared" si="15"/>
        <v>0</v>
      </c>
      <c r="X59" s="67">
        <f t="shared" si="15"/>
        <v>0</v>
      </c>
      <c r="Y59" s="67">
        <f t="shared" si="15"/>
        <v>0</v>
      </c>
      <c r="Z59" s="68">
        <f t="shared" si="16"/>
        <v>0</v>
      </c>
      <c r="AF59" s="2"/>
    </row>
    <row r="60" spans="2:32" s="40" customFormat="1">
      <c r="B60" s="64" t="s">
        <v>115</v>
      </c>
      <c r="C60" s="64" t="s">
        <v>111</v>
      </c>
      <c r="D60" s="64" t="s">
        <v>31</v>
      </c>
      <c r="E60" s="65" t="s">
        <v>116</v>
      </c>
      <c r="G60" s="64">
        <v>2</v>
      </c>
      <c r="H60" s="64">
        <v>2</v>
      </c>
      <c r="I60" s="64">
        <v>2</v>
      </c>
      <c r="J60" s="64">
        <v>2</v>
      </c>
      <c r="K60" s="64">
        <v>2</v>
      </c>
      <c r="M60" s="64">
        <v>365</v>
      </c>
      <c r="N60" s="66"/>
      <c r="O60" s="48">
        <v>0</v>
      </c>
      <c r="P60" s="48">
        <v>0</v>
      </c>
      <c r="Q60" s="48">
        <v>0</v>
      </c>
      <c r="R60" s="48">
        <v>0</v>
      </c>
      <c r="S60" s="48">
        <v>0</v>
      </c>
      <c r="T60" s="66"/>
      <c r="U60" s="67">
        <f>G60*$M60*O60*3</f>
        <v>0</v>
      </c>
      <c r="V60" s="67">
        <f t="shared" si="15"/>
        <v>0</v>
      </c>
      <c r="W60" s="67">
        <f t="shared" si="15"/>
        <v>0</v>
      </c>
      <c r="X60" s="67">
        <f t="shared" si="15"/>
        <v>0</v>
      </c>
      <c r="Y60" s="67">
        <f t="shared" si="15"/>
        <v>0</v>
      </c>
      <c r="Z60" s="68">
        <f t="shared" ref="Z60:Z62" si="17">SUM(U60:Y60)</f>
        <v>0</v>
      </c>
      <c r="AF60" s="2"/>
    </row>
    <row r="61" spans="2:32" s="40" customFormat="1">
      <c r="B61" s="64" t="s">
        <v>119</v>
      </c>
      <c r="C61" s="64" t="s">
        <v>111</v>
      </c>
      <c r="D61" s="64" t="s">
        <v>31</v>
      </c>
      <c r="E61" s="65" t="s">
        <v>121</v>
      </c>
      <c r="G61" s="64">
        <v>1</v>
      </c>
      <c r="H61" s="64">
        <v>1</v>
      </c>
      <c r="I61" s="64">
        <v>1</v>
      </c>
      <c r="J61" s="64">
        <v>1</v>
      </c>
      <c r="K61" s="64">
        <v>1</v>
      </c>
      <c r="M61" s="64">
        <v>365</v>
      </c>
      <c r="N61" s="66"/>
      <c r="O61" s="48">
        <v>0</v>
      </c>
      <c r="P61" s="48">
        <v>0</v>
      </c>
      <c r="Q61" s="48">
        <v>0</v>
      </c>
      <c r="R61" s="48">
        <v>0</v>
      </c>
      <c r="S61" s="48">
        <v>0</v>
      </c>
      <c r="T61" s="66"/>
      <c r="U61" s="67">
        <f t="shared" ref="U61:U62" si="18">G61*$M61*O61*3</f>
        <v>0</v>
      </c>
      <c r="V61" s="67">
        <f t="shared" si="15"/>
        <v>0</v>
      </c>
      <c r="W61" s="67">
        <f t="shared" si="15"/>
        <v>0</v>
      </c>
      <c r="X61" s="67">
        <f t="shared" si="15"/>
        <v>0</v>
      </c>
      <c r="Y61" s="67">
        <f t="shared" si="15"/>
        <v>0</v>
      </c>
      <c r="Z61" s="68">
        <f t="shared" si="17"/>
        <v>0</v>
      </c>
    </row>
    <row r="62" spans="2:32" s="40" customFormat="1">
      <c r="B62" s="64" t="s">
        <v>120</v>
      </c>
      <c r="C62" s="64" t="s">
        <v>111</v>
      </c>
      <c r="D62" s="64" t="s">
        <v>31</v>
      </c>
      <c r="E62" s="65" t="s">
        <v>122</v>
      </c>
      <c r="G62" s="64">
        <v>1</v>
      </c>
      <c r="H62" s="64">
        <v>1</v>
      </c>
      <c r="I62" s="64">
        <v>1</v>
      </c>
      <c r="J62" s="64">
        <v>1</v>
      </c>
      <c r="K62" s="64">
        <v>1</v>
      </c>
      <c r="M62" s="64">
        <v>365</v>
      </c>
      <c r="N62" s="66"/>
      <c r="O62" s="48">
        <v>0</v>
      </c>
      <c r="P62" s="48">
        <v>0</v>
      </c>
      <c r="Q62" s="48">
        <v>0</v>
      </c>
      <c r="R62" s="48">
        <v>0</v>
      </c>
      <c r="S62" s="48">
        <v>0</v>
      </c>
      <c r="T62" s="66"/>
      <c r="U62" s="67">
        <f t="shared" si="18"/>
        <v>0</v>
      </c>
      <c r="V62" s="67">
        <f t="shared" si="15"/>
        <v>0</v>
      </c>
      <c r="W62" s="67">
        <f t="shared" si="15"/>
        <v>0</v>
      </c>
      <c r="X62" s="67">
        <f t="shared" si="15"/>
        <v>0</v>
      </c>
      <c r="Y62" s="67">
        <f t="shared" si="15"/>
        <v>0</v>
      </c>
      <c r="Z62" s="68">
        <f t="shared" si="17"/>
        <v>0</v>
      </c>
    </row>
    <row r="63" spans="2:32" s="37" customFormat="1">
      <c r="B63" s="53" t="str">
        <f>CONCATENATE("SUB-TOTAL ",B54)</f>
        <v>SUB-TOTAL 4.0 ENTERPRISE COMMAND CENTRE</v>
      </c>
      <c r="C63" s="54"/>
      <c r="D63" s="54"/>
      <c r="E63" s="55"/>
      <c r="F63" s="55"/>
      <c r="G63" s="56">
        <f>SUM(G57:G62)</f>
        <v>11</v>
      </c>
      <c r="H63" s="56">
        <f t="shared" ref="H63:K63" si="19">SUM(H57:H62)</f>
        <v>11</v>
      </c>
      <c r="I63" s="56">
        <f t="shared" si="19"/>
        <v>11</v>
      </c>
      <c r="J63" s="56">
        <f t="shared" si="19"/>
        <v>11</v>
      </c>
      <c r="K63" s="56">
        <f t="shared" si="19"/>
        <v>11</v>
      </c>
      <c r="L63" s="57"/>
      <c r="M63" s="57"/>
      <c r="N63" s="57"/>
      <c r="O63" s="57"/>
      <c r="P63" s="57"/>
      <c r="Q63" s="57"/>
      <c r="R63" s="57"/>
      <c r="S63" s="57"/>
      <c r="T63" s="57"/>
      <c r="U63" s="59">
        <f t="shared" ref="U63:Z63" si="20">SUM(U57:U62)</f>
        <v>0</v>
      </c>
      <c r="V63" s="59">
        <f t="shared" si="20"/>
        <v>0</v>
      </c>
      <c r="W63" s="59">
        <f t="shared" si="20"/>
        <v>0</v>
      </c>
      <c r="X63" s="59">
        <f t="shared" si="20"/>
        <v>0</v>
      </c>
      <c r="Y63" s="59">
        <f t="shared" si="20"/>
        <v>0</v>
      </c>
      <c r="Z63" s="59">
        <f t="shared" si="20"/>
        <v>0</v>
      </c>
    </row>
    <row r="64" spans="2:32">
      <c r="K64" s="62"/>
    </row>
    <row r="65" spans="14:14">
      <c r="N65" s="41"/>
    </row>
  </sheetData>
  <mergeCells count="31">
    <mergeCell ref="U30:Y30"/>
    <mergeCell ref="B46:E47"/>
    <mergeCell ref="G46:K47"/>
    <mergeCell ref="M46:M48"/>
    <mergeCell ref="O46:S47"/>
    <mergeCell ref="U46:Y46"/>
    <mergeCell ref="Z46:Z48"/>
    <mergeCell ref="U47:Y47"/>
    <mergeCell ref="B54:E55"/>
    <mergeCell ref="G54:K55"/>
    <mergeCell ref="M54:M56"/>
    <mergeCell ref="O54:S55"/>
    <mergeCell ref="U54:Y54"/>
    <mergeCell ref="Z54:Z56"/>
    <mergeCell ref="U55:Y55"/>
    <mergeCell ref="B7:M7"/>
    <mergeCell ref="O7:S7"/>
    <mergeCell ref="U7:Z7"/>
    <mergeCell ref="Z30:Z32"/>
    <mergeCell ref="U31:Y31"/>
    <mergeCell ref="B9:E10"/>
    <mergeCell ref="G9:K10"/>
    <mergeCell ref="M9:M11"/>
    <mergeCell ref="O9:S10"/>
    <mergeCell ref="U9:Y9"/>
    <mergeCell ref="Z9:Z11"/>
    <mergeCell ref="U10:Y10"/>
    <mergeCell ref="B30:E31"/>
    <mergeCell ref="G30:K31"/>
    <mergeCell ref="M30:M32"/>
    <mergeCell ref="O30:S31"/>
  </mergeCells>
  <pageMargins left="0.7" right="0.7" top="0.75" bottom="0.75" header="0.3" footer="0.3"/>
  <pageSetup orientation="portrait" r:id="rId1"/>
  <headerFooter>
    <oddHeader>&amp;R&amp;"Calibri"&amp;12&amp;K000000 Unclassified | Non classifié&amp;1#_x000D_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81AC3-FCDD-4A44-A244-80252A1AC420}">
  <sheetPr>
    <tabColor theme="7" tint="0.79998168889431442"/>
  </sheetPr>
  <dimension ref="A1:Z12"/>
  <sheetViews>
    <sheetView showGridLines="0" topLeftCell="H1" workbookViewId="0">
      <selection activeCell="P29" sqref="P29"/>
    </sheetView>
  </sheetViews>
  <sheetFormatPr defaultRowHeight="14.25"/>
  <cols>
    <col min="1" max="1" width="2.59765625" style="2" customWidth="1"/>
    <col min="2" max="2" width="11.33203125" style="2" customWidth="1"/>
    <col min="3" max="3" width="19.86328125" style="2" customWidth="1"/>
    <col min="4" max="4" width="16.1328125" style="2" customWidth="1"/>
    <col min="5" max="5" width="53.1328125" style="2" bestFit="1" customWidth="1"/>
    <col min="6" max="6" width="1.59765625" style="2" customWidth="1"/>
    <col min="7" max="11" width="13.59765625" style="2" customWidth="1"/>
    <col min="12" max="12" width="1.59765625" style="2" customWidth="1"/>
    <col min="13" max="13" width="12.59765625" style="2" customWidth="1"/>
    <col min="14" max="14" width="1.59765625" style="2" customWidth="1"/>
    <col min="15" max="19" width="13.59765625" style="2" customWidth="1"/>
    <col min="20" max="20" width="1.59765625" style="2" customWidth="1"/>
    <col min="21" max="26" width="13.59765625" style="2" customWidth="1"/>
    <col min="27" max="27" width="9.06640625" style="2"/>
    <col min="28" max="28" width="15.46484375" style="2" bestFit="1" customWidth="1"/>
    <col min="29" max="29" width="15.3984375" style="2" bestFit="1" customWidth="1"/>
    <col min="30" max="16384" width="9.06640625" style="2"/>
  </cols>
  <sheetData>
    <row r="1" spans="1:26">
      <c r="P1" s="30"/>
    </row>
    <row r="2" spans="1:26" s="35" customFormat="1" ht="15.75">
      <c r="A2" s="34" t="s">
        <v>139</v>
      </c>
      <c r="P2" s="36"/>
    </row>
    <row r="3" spans="1:26">
      <c r="A3" s="37"/>
      <c r="P3" s="30"/>
    </row>
    <row r="4" spans="1:26">
      <c r="B4" s="38" t="s">
        <v>132</v>
      </c>
      <c r="P4" s="30"/>
    </row>
    <row r="5" spans="1:26">
      <c r="K5" s="62"/>
    </row>
    <row r="6" spans="1:26" ht="14.25" customHeight="1">
      <c r="B6" s="210"/>
      <c r="C6" s="211"/>
      <c r="D6" s="211"/>
      <c r="E6" s="212"/>
      <c r="F6" s="41"/>
      <c r="G6" s="216" t="s">
        <v>11</v>
      </c>
      <c r="H6" s="217"/>
      <c r="I6" s="217"/>
      <c r="J6" s="217"/>
      <c r="K6" s="218"/>
      <c r="L6" s="41"/>
      <c r="M6" s="219" t="s">
        <v>37</v>
      </c>
      <c r="N6" s="41"/>
      <c r="O6" s="216" t="s">
        <v>38</v>
      </c>
      <c r="P6" s="217"/>
      <c r="Q6" s="217"/>
      <c r="R6" s="217"/>
      <c r="S6" s="218"/>
      <c r="T6" s="41"/>
      <c r="U6" s="216" t="s">
        <v>14</v>
      </c>
      <c r="V6" s="217"/>
      <c r="W6" s="217"/>
      <c r="X6" s="217"/>
      <c r="Y6" s="218"/>
      <c r="Z6" s="204" t="s">
        <v>15</v>
      </c>
    </row>
    <row r="7" spans="1:26">
      <c r="B7" s="213"/>
      <c r="C7" s="214"/>
      <c r="D7" s="214"/>
      <c r="E7" s="215"/>
      <c r="F7" s="41"/>
      <c r="G7" s="207"/>
      <c r="H7" s="208"/>
      <c r="I7" s="208"/>
      <c r="J7" s="208"/>
      <c r="K7" s="209"/>
      <c r="L7" s="41"/>
      <c r="M7" s="219"/>
      <c r="N7" s="41"/>
      <c r="O7" s="207"/>
      <c r="P7" s="208"/>
      <c r="Q7" s="208"/>
      <c r="R7" s="208"/>
      <c r="S7" s="209"/>
      <c r="T7" s="41"/>
      <c r="U7" s="207" t="s">
        <v>39</v>
      </c>
      <c r="V7" s="208"/>
      <c r="W7" s="208"/>
      <c r="X7" s="208"/>
      <c r="Y7" s="209"/>
      <c r="Z7" s="205"/>
    </row>
    <row r="8" spans="1:26" ht="26.25">
      <c r="B8" s="42" t="s">
        <v>17</v>
      </c>
      <c r="C8" s="42" t="s">
        <v>18</v>
      </c>
      <c r="D8" s="42" t="s">
        <v>19</v>
      </c>
      <c r="E8" s="93" t="s">
        <v>40</v>
      </c>
      <c r="F8" s="41"/>
      <c r="G8" s="43" t="s">
        <v>25</v>
      </c>
      <c r="H8" s="44" t="s">
        <v>26</v>
      </c>
      <c r="I8" s="44" t="s">
        <v>27</v>
      </c>
      <c r="J8" s="44" t="s">
        <v>28</v>
      </c>
      <c r="K8" s="44" t="s">
        <v>29</v>
      </c>
      <c r="L8" s="41"/>
      <c r="M8" s="220"/>
      <c r="N8" s="41"/>
      <c r="O8" s="43" t="s">
        <v>25</v>
      </c>
      <c r="P8" s="44" t="s">
        <v>26</v>
      </c>
      <c r="Q8" s="44" t="s">
        <v>27</v>
      </c>
      <c r="R8" s="44" t="s">
        <v>28</v>
      </c>
      <c r="S8" s="44" t="s">
        <v>29</v>
      </c>
      <c r="T8" s="41"/>
      <c r="U8" s="43" t="s">
        <v>25</v>
      </c>
      <c r="V8" s="44" t="s">
        <v>26</v>
      </c>
      <c r="W8" s="44" t="s">
        <v>27</v>
      </c>
      <c r="X8" s="44" t="s">
        <v>28</v>
      </c>
      <c r="Y8" s="44" t="s">
        <v>29</v>
      </c>
      <c r="Z8" s="206"/>
    </row>
    <row r="9" spans="1:26">
      <c r="B9" s="46" t="s">
        <v>41</v>
      </c>
      <c r="C9" s="46" t="s">
        <v>30</v>
      </c>
      <c r="D9" s="46" t="s">
        <v>42</v>
      </c>
      <c r="E9" s="63" t="s">
        <v>43</v>
      </c>
      <c r="F9" s="41"/>
      <c r="G9" s="46">
        <v>1</v>
      </c>
      <c r="H9" s="46">
        <v>1</v>
      </c>
      <c r="I9" s="46">
        <v>1</v>
      </c>
      <c r="J9" s="46">
        <v>1</v>
      </c>
      <c r="K9" s="46">
        <v>1</v>
      </c>
      <c r="L9" s="41"/>
      <c r="M9" s="46">
        <v>12</v>
      </c>
      <c r="N9" s="41"/>
      <c r="O9" s="48">
        <v>0</v>
      </c>
      <c r="P9" s="48">
        <v>0</v>
      </c>
      <c r="Q9" s="48">
        <v>0</v>
      </c>
      <c r="R9" s="48">
        <v>0</v>
      </c>
      <c r="S9" s="48">
        <v>0</v>
      </c>
      <c r="T9" s="41"/>
      <c r="U9" s="49">
        <f t="shared" ref="U9:U10" si="0">G9*$M9*O9*3</f>
        <v>0</v>
      </c>
      <c r="V9" s="49">
        <f t="shared" ref="V9:Y10" si="1">H9*$M9*P9*1</f>
        <v>0</v>
      </c>
      <c r="W9" s="49">
        <f t="shared" si="1"/>
        <v>0</v>
      </c>
      <c r="X9" s="49">
        <f t="shared" si="1"/>
        <v>0</v>
      </c>
      <c r="Y9" s="49">
        <f t="shared" si="1"/>
        <v>0</v>
      </c>
      <c r="Z9" s="50">
        <f>SUM(U9:Y9)</f>
        <v>0</v>
      </c>
    </row>
    <row r="10" spans="1:26">
      <c r="B10" s="46" t="s">
        <v>44</v>
      </c>
      <c r="C10" s="46" t="s">
        <v>33</v>
      </c>
      <c r="D10" s="46" t="s">
        <v>42</v>
      </c>
      <c r="E10" s="63" t="s">
        <v>45</v>
      </c>
      <c r="F10" s="41"/>
      <c r="G10" s="46">
        <v>1</v>
      </c>
      <c r="H10" s="46">
        <v>1</v>
      </c>
      <c r="I10" s="46">
        <v>1</v>
      </c>
      <c r="J10" s="46">
        <v>1</v>
      </c>
      <c r="K10" s="46">
        <v>1</v>
      </c>
      <c r="L10" s="41"/>
      <c r="M10" s="46">
        <v>12</v>
      </c>
      <c r="N10" s="41"/>
      <c r="O10" s="48">
        <v>0</v>
      </c>
      <c r="P10" s="48">
        <v>0</v>
      </c>
      <c r="Q10" s="48">
        <v>0</v>
      </c>
      <c r="R10" s="48">
        <v>0</v>
      </c>
      <c r="S10" s="48">
        <v>0</v>
      </c>
      <c r="T10" s="41"/>
      <c r="U10" s="49">
        <f t="shared" si="0"/>
        <v>0</v>
      </c>
      <c r="V10" s="49">
        <f t="shared" si="1"/>
        <v>0</v>
      </c>
      <c r="W10" s="49">
        <f t="shared" si="1"/>
        <v>0</v>
      </c>
      <c r="X10" s="49">
        <f t="shared" si="1"/>
        <v>0</v>
      </c>
      <c r="Y10" s="49">
        <f t="shared" si="1"/>
        <v>0</v>
      </c>
      <c r="Z10" s="50">
        <f t="shared" ref="Z10" si="2">SUM(U10:Y10)</f>
        <v>0</v>
      </c>
    </row>
    <row r="11" spans="1:26" s="37" customFormat="1">
      <c r="B11" s="53" t="s">
        <v>142</v>
      </c>
      <c r="C11" s="54"/>
      <c r="D11" s="54"/>
      <c r="E11" s="55"/>
      <c r="F11" s="55"/>
      <c r="G11" s="56">
        <v>2</v>
      </c>
      <c r="H11" s="56">
        <v>2</v>
      </c>
      <c r="I11" s="56">
        <v>2</v>
      </c>
      <c r="J11" s="56">
        <v>2</v>
      </c>
      <c r="K11" s="56">
        <v>2</v>
      </c>
      <c r="L11" s="57"/>
      <c r="M11" s="57"/>
      <c r="N11" s="57"/>
      <c r="O11" s="57"/>
      <c r="P11" s="57"/>
      <c r="Q11" s="57"/>
      <c r="R11" s="57"/>
      <c r="S11" s="57"/>
      <c r="T11" s="57"/>
      <c r="U11" s="59">
        <f t="shared" ref="U11:Y11" si="3">SUM(U9:U10)</f>
        <v>0</v>
      </c>
      <c r="V11" s="59">
        <f t="shared" si="3"/>
        <v>0</v>
      </c>
      <c r="W11" s="59">
        <f t="shared" si="3"/>
        <v>0</v>
      </c>
      <c r="X11" s="59">
        <f t="shared" si="3"/>
        <v>0</v>
      </c>
      <c r="Y11" s="59">
        <f t="shared" si="3"/>
        <v>0</v>
      </c>
      <c r="Z11" s="59">
        <f>SUM(Z9:Z10)</f>
        <v>0</v>
      </c>
    </row>
    <row r="12" spans="1:26">
      <c r="N12" s="41"/>
    </row>
  </sheetData>
  <mergeCells count="7">
    <mergeCell ref="Z6:Z8"/>
    <mergeCell ref="U7:Y7"/>
    <mergeCell ref="B6:E7"/>
    <mergeCell ref="G6:K7"/>
    <mergeCell ref="M6:M8"/>
    <mergeCell ref="O6:S7"/>
    <mergeCell ref="U6:Y6"/>
  </mergeCells>
  <pageMargins left="0.7" right="0.7" top="0.75" bottom="0.75" header="0.3" footer="0.3"/>
  <pageSetup orientation="portrait" r:id="rId1"/>
  <headerFooter>
    <oddHeader>&amp;R&amp;"Calibri"&amp;12&amp;K000000 Unclassified | Non classifié&amp;1#_x000D_</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4387B-C0AC-4798-BFDF-8D730834D6C7}">
  <sheetPr>
    <tabColor theme="7" tint="0.79998168889431442"/>
  </sheetPr>
  <dimension ref="A1:U17"/>
  <sheetViews>
    <sheetView showGridLines="0" workbookViewId="0">
      <selection activeCell="B14" sqref="B14"/>
    </sheetView>
  </sheetViews>
  <sheetFormatPr defaultRowHeight="14.25"/>
  <cols>
    <col min="1" max="1" width="2.59765625" style="2" customWidth="1"/>
    <col min="2" max="2" width="11.33203125" style="2" customWidth="1"/>
    <col min="3" max="3" width="19.86328125" style="2" customWidth="1"/>
    <col min="4" max="4" width="16.1328125" style="2" customWidth="1"/>
    <col min="5" max="5" width="53.1328125" style="2" bestFit="1" customWidth="1"/>
    <col min="6" max="6" width="1.59765625" style="2" customWidth="1"/>
    <col min="7" max="11" width="13.59765625" style="2" customWidth="1"/>
    <col min="12" max="12" width="1.59765625" style="2" customWidth="1"/>
    <col min="13" max="13" width="12.59765625" style="2" customWidth="1"/>
    <col min="14" max="14" width="1.59765625" style="2" customWidth="1"/>
    <col min="15" max="19" width="13.59765625" style="2" customWidth="1"/>
    <col min="20" max="20" width="1.59765625" style="2" customWidth="1"/>
    <col min="21" max="26" width="13.59765625" style="2" customWidth="1"/>
    <col min="27" max="27" width="9.06640625" style="2"/>
    <col min="28" max="28" width="15.46484375" style="2" bestFit="1" customWidth="1"/>
    <col min="29" max="29" width="15.3984375" style="2" bestFit="1" customWidth="1"/>
    <col min="30" max="16384" width="9.06640625" style="2"/>
  </cols>
  <sheetData>
    <row r="1" spans="1:21">
      <c r="N1" s="41"/>
    </row>
    <row r="2" spans="1:21" s="35" customFormat="1" ht="15.75">
      <c r="A2" s="34" t="s">
        <v>138</v>
      </c>
    </row>
    <row r="3" spans="1:21">
      <c r="N3" s="41"/>
    </row>
    <row r="4" spans="1:21" s="40" customFormat="1" ht="26.25">
      <c r="B4" s="42" t="s">
        <v>17</v>
      </c>
      <c r="C4" s="223" t="s">
        <v>46</v>
      </c>
      <c r="D4" s="224"/>
      <c r="E4" s="224"/>
      <c r="F4" s="225"/>
      <c r="G4" s="70" t="s">
        <v>47</v>
      </c>
      <c r="N4" s="66"/>
      <c r="U4" s="71"/>
    </row>
    <row r="5" spans="1:21" s="40" customFormat="1">
      <c r="B5" s="46" t="s">
        <v>48</v>
      </c>
      <c r="C5" s="72" t="s">
        <v>49</v>
      </c>
      <c r="D5" s="73"/>
      <c r="E5" s="74"/>
      <c r="F5" s="75"/>
      <c r="G5" s="48">
        <v>0</v>
      </c>
      <c r="U5" s="71"/>
    </row>
    <row r="6" spans="1:21" s="40" customFormat="1">
      <c r="B6" s="46" t="s">
        <v>50</v>
      </c>
      <c r="C6" s="72" t="s">
        <v>51</v>
      </c>
      <c r="D6" s="73"/>
      <c r="E6" s="74"/>
      <c r="F6" s="75"/>
      <c r="G6" s="76">
        <v>0</v>
      </c>
      <c r="U6" s="71"/>
    </row>
    <row r="7" spans="1:21" s="40" customFormat="1">
      <c r="B7" s="46" t="s">
        <v>52</v>
      </c>
      <c r="C7" s="72" t="s">
        <v>53</v>
      </c>
      <c r="D7" s="73"/>
      <c r="E7" s="74"/>
      <c r="F7" s="75"/>
      <c r="G7" s="76">
        <v>0</v>
      </c>
    </row>
    <row r="8" spans="1:21" s="40" customFormat="1">
      <c r="B8" s="46" t="s">
        <v>54</v>
      </c>
      <c r="C8" s="72" t="s">
        <v>55</v>
      </c>
      <c r="D8" s="73"/>
      <c r="E8" s="74"/>
      <c r="F8" s="75"/>
      <c r="G8" s="76">
        <v>0</v>
      </c>
    </row>
    <row r="9" spans="1:21" s="40" customFormat="1">
      <c r="B9" s="46" t="s">
        <v>56</v>
      </c>
      <c r="C9" s="72" t="s">
        <v>57</v>
      </c>
      <c r="D9" s="73"/>
      <c r="E9" s="74"/>
      <c r="F9" s="75"/>
      <c r="G9" s="76">
        <v>0</v>
      </c>
    </row>
    <row r="10" spans="1:21" s="40" customFormat="1">
      <c r="B10" s="46" t="s">
        <v>58</v>
      </c>
      <c r="C10" s="72" t="s">
        <v>59</v>
      </c>
      <c r="D10" s="73"/>
      <c r="E10" s="74"/>
      <c r="F10" s="75"/>
      <c r="G10" s="76">
        <v>0</v>
      </c>
    </row>
    <row r="11" spans="1:21" s="40" customFormat="1">
      <c r="B11" s="46" t="s">
        <v>60</v>
      </c>
      <c r="C11" s="72" t="s">
        <v>61</v>
      </c>
      <c r="D11" s="73"/>
      <c r="E11" s="74"/>
      <c r="F11" s="75"/>
      <c r="G11" s="76">
        <v>0</v>
      </c>
    </row>
    <row r="12" spans="1:21" s="40" customFormat="1">
      <c r="B12" s="46" t="s">
        <v>62</v>
      </c>
      <c r="C12" s="72" t="s">
        <v>63</v>
      </c>
      <c r="D12" s="73"/>
      <c r="E12" s="74"/>
      <c r="F12" s="75"/>
      <c r="G12" s="76">
        <v>0</v>
      </c>
    </row>
    <row r="13" spans="1:21" s="40" customFormat="1">
      <c r="B13" s="53" t="s">
        <v>141</v>
      </c>
      <c r="C13" s="77"/>
      <c r="D13" s="78"/>
      <c r="E13" s="77"/>
      <c r="F13" s="79"/>
      <c r="G13" s="80">
        <f>SUM(G5:G12)</f>
        <v>0</v>
      </c>
    </row>
    <row r="15" spans="1:21">
      <c r="G15" s="62"/>
    </row>
    <row r="16" spans="1:21">
      <c r="G16" s="62"/>
    </row>
    <row r="17" spans="7:7">
      <c r="G17" s="87"/>
    </row>
  </sheetData>
  <mergeCells count="1">
    <mergeCell ref="C4:F4"/>
  </mergeCells>
  <pageMargins left="0.7" right="0.7" top="0.75" bottom="0.75" header="0.3" footer="0.3"/>
  <pageSetup orientation="portrait" r:id="rId1"/>
  <headerFooter>
    <oddHeader>&amp;R&amp;"Calibri"&amp;12&amp;K000000 Unclassified | Non classifié&amp;1#_x000D_</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2E9A5-1BC5-4F22-866F-6C40230692DE}">
  <sheetPr>
    <tabColor theme="7" tint="0.79998168889431442"/>
  </sheetPr>
  <dimension ref="A1:G11"/>
  <sheetViews>
    <sheetView showGridLines="0" workbookViewId="0">
      <selection activeCell="G5" sqref="G5:G11"/>
    </sheetView>
  </sheetViews>
  <sheetFormatPr defaultRowHeight="14.25"/>
  <cols>
    <col min="1" max="1" width="2.59765625" style="2" customWidth="1"/>
    <col min="2" max="2" width="11.33203125" style="2" customWidth="1"/>
    <col min="3" max="3" width="19.86328125" style="2" customWidth="1"/>
    <col min="4" max="4" width="16.1328125" style="2" customWidth="1"/>
    <col min="5" max="5" width="53.1328125" style="2" bestFit="1" customWidth="1"/>
    <col min="6" max="6" width="1.59765625" style="2" customWidth="1"/>
    <col min="7" max="11" width="13.59765625" style="2" customWidth="1"/>
    <col min="12" max="12" width="1.59765625" style="2" customWidth="1"/>
    <col min="13" max="13" width="12.59765625" style="2" customWidth="1"/>
    <col min="14" max="14" width="1.59765625" style="2" customWidth="1"/>
    <col min="15" max="19" width="13.59765625" style="2" customWidth="1"/>
    <col min="20" max="20" width="1.59765625" style="2" customWidth="1"/>
    <col min="21" max="26" width="13.59765625" style="2" customWidth="1"/>
    <col min="27" max="27" width="9.06640625" style="2"/>
    <col min="28" max="28" width="15.46484375" style="2" bestFit="1" customWidth="1"/>
    <col min="29" max="29" width="15.3984375" style="2" bestFit="1" customWidth="1"/>
    <col min="30" max="16384" width="9.06640625" style="2"/>
  </cols>
  <sheetData>
    <row r="1" spans="1:7">
      <c r="G1" s="62"/>
    </row>
    <row r="2" spans="1:7" ht="15.75">
      <c r="A2" s="34" t="s">
        <v>64</v>
      </c>
    </row>
    <row r="4" spans="1:7">
      <c r="B4" s="81" t="s">
        <v>65</v>
      </c>
      <c r="C4" s="81"/>
      <c r="D4" s="81"/>
      <c r="E4" s="81"/>
      <c r="F4" s="81"/>
      <c r="G4" s="82" t="s">
        <v>15</v>
      </c>
    </row>
    <row r="5" spans="1:7">
      <c r="B5" s="83" t="s">
        <v>143</v>
      </c>
      <c r="C5" s="84"/>
      <c r="D5" s="84"/>
      <c r="E5" s="84"/>
      <c r="F5" s="85"/>
      <c r="G5" s="86">
        <f>'PART A - RESOURCE BASE CHARGES'!Z28</f>
        <v>0</v>
      </c>
    </row>
    <row r="6" spans="1:7">
      <c r="B6" s="83" t="s">
        <v>144</v>
      </c>
      <c r="C6" s="84"/>
      <c r="D6" s="84"/>
      <c r="E6" s="84"/>
      <c r="F6" s="85"/>
      <c r="G6" s="86">
        <f>'PART A - RESOURCE BASE CHARGES'!Z44</f>
        <v>0</v>
      </c>
    </row>
    <row r="7" spans="1:7">
      <c r="B7" s="83" t="s">
        <v>145</v>
      </c>
      <c r="C7" s="84"/>
      <c r="D7" s="84"/>
      <c r="E7" s="84"/>
      <c r="F7" s="85"/>
      <c r="G7" s="86">
        <f>'PART A - RESOURCE BASE CHARGES'!Z52</f>
        <v>0</v>
      </c>
    </row>
    <row r="8" spans="1:7">
      <c r="B8" s="83" t="s">
        <v>146</v>
      </c>
      <c r="C8" s="84"/>
      <c r="D8" s="84"/>
      <c r="E8" s="84"/>
      <c r="F8" s="85"/>
      <c r="G8" s="86">
        <f>'PART A - RESOURCE BASE CHARGES'!Z63</f>
        <v>0</v>
      </c>
    </row>
    <row r="9" spans="1:7">
      <c r="B9" s="83" t="s">
        <v>142</v>
      </c>
      <c r="C9" s="84"/>
      <c r="D9" s="84"/>
      <c r="E9" s="84"/>
      <c r="F9" s="85"/>
      <c r="G9" s="86">
        <f>'PART B - FACILITY BASE CHARGES'!Z11</f>
        <v>0</v>
      </c>
    </row>
    <row r="10" spans="1:7">
      <c r="B10" s="83" t="s">
        <v>141</v>
      </c>
      <c r="C10" s="84"/>
      <c r="D10" s="84"/>
      <c r="E10" s="84"/>
      <c r="F10" s="85"/>
      <c r="G10" s="86">
        <f>'PART C - TRANSITION CHARGES'!G13</f>
        <v>0</v>
      </c>
    </row>
    <row r="11" spans="1:7" s="40" customFormat="1">
      <c r="B11" s="53" t="s">
        <v>66</v>
      </c>
      <c r="C11" s="77"/>
      <c r="D11" s="78"/>
      <c r="E11" s="77"/>
      <c r="F11" s="79"/>
      <c r="G11" s="80">
        <f>SUM(G5:G10)</f>
        <v>0</v>
      </c>
    </row>
  </sheetData>
  <pageMargins left="0.7" right="0.7" top="0.75" bottom="0.75" header="0.3" footer="0.3"/>
  <pageSetup orientation="portrait" r:id="rId1"/>
  <headerFooter>
    <oddHeader>&amp;R&amp;"Calibri"&amp;12&amp;K000000 Unclassified | Non classifié&amp;1#_x000D_</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0A90D-E33B-4AAD-AB04-0543993D5A57}">
  <dimension ref="B1:W190"/>
  <sheetViews>
    <sheetView zoomScaleNormal="100" workbookViewId="0">
      <selection activeCell="AF31" sqref="AF31"/>
    </sheetView>
  </sheetViews>
  <sheetFormatPr defaultRowHeight="10.5"/>
  <cols>
    <col min="1" max="1" width="2.59765625" style="95" customWidth="1"/>
    <col min="2" max="2" width="18.796875" style="95" customWidth="1"/>
    <col min="3" max="3" width="9.06640625" style="95"/>
    <col min="4" max="4" width="36.46484375" style="95" customWidth="1"/>
    <col min="5" max="5" width="2.59765625" style="95" customWidth="1"/>
    <col min="6" max="7" width="9.06640625" style="95" customWidth="1"/>
    <col min="8" max="8" width="2.59765625" style="95" customWidth="1"/>
    <col min="9" max="12" width="9.06640625" style="95" customWidth="1"/>
    <col min="13" max="13" width="2.59765625" style="102" customWidth="1"/>
    <col min="14" max="15" width="9.06640625" style="95" customWidth="1"/>
    <col min="16" max="16384" width="9.06640625" style="95"/>
  </cols>
  <sheetData>
    <row r="1" spans="2:23" ht="10.9" thickBot="1"/>
    <row r="2" spans="2:23" ht="10.5" customHeight="1">
      <c r="B2" s="262" t="s">
        <v>193</v>
      </c>
      <c r="C2" s="263"/>
      <c r="D2" s="264"/>
    </row>
    <row r="3" spans="2:23">
      <c r="B3" s="265"/>
      <c r="C3" s="266"/>
      <c r="D3" s="267"/>
    </row>
    <row r="4" spans="2:23" ht="10.9" thickBot="1">
      <c r="B4" s="268"/>
      <c r="C4" s="269"/>
      <c r="D4" s="270"/>
    </row>
    <row r="5" spans="2:23" ht="10.5" customHeight="1" thickBot="1">
      <c r="D5" s="96"/>
      <c r="N5" s="96"/>
      <c r="O5" s="96"/>
      <c r="P5" s="96"/>
      <c r="Q5" s="96"/>
      <c r="R5" s="96"/>
      <c r="S5" s="96"/>
      <c r="T5" s="96"/>
      <c r="U5" s="96"/>
      <c r="V5" s="96"/>
      <c r="W5" s="96"/>
    </row>
    <row r="6" spans="2:23" s="96" customFormat="1" ht="33.4" customHeight="1" thickBot="1">
      <c r="F6" s="271" t="s">
        <v>13</v>
      </c>
      <c r="G6" s="272"/>
      <c r="I6" s="231" t="s">
        <v>165</v>
      </c>
      <c r="J6" s="237" t="s">
        <v>196</v>
      </c>
      <c r="K6" s="239" t="s">
        <v>195</v>
      </c>
      <c r="L6" s="241"/>
      <c r="M6" s="176"/>
      <c r="N6" s="226" t="s">
        <v>194</v>
      </c>
      <c r="O6" s="227"/>
    </row>
    <row r="7" spans="2:23" s="96" customFormat="1" ht="21" customHeight="1" thickBot="1">
      <c r="F7" s="168" t="s">
        <v>168</v>
      </c>
      <c r="G7" s="168" t="s">
        <v>169</v>
      </c>
      <c r="I7" s="232"/>
      <c r="J7" s="238"/>
      <c r="K7" s="175" t="s">
        <v>168</v>
      </c>
      <c r="L7" s="175" t="s">
        <v>169</v>
      </c>
      <c r="M7" s="176"/>
      <c r="N7" s="170" t="s">
        <v>168</v>
      </c>
      <c r="O7" s="170" t="s">
        <v>169</v>
      </c>
    </row>
    <row r="8" spans="2:23">
      <c r="B8" s="118" t="s">
        <v>175</v>
      </c>
      <c r="C8" s="119" t="s">
        <v>67</v>
      </c>
      <c r="D8" s="120" t="s">
        <v>68</v>
      </c>
      <c r="E8" s="121"/>
      <c r="F8" s="250">
        <v>900</v>
      </c>
      <c r="G8" s="123">
        <v>850</v>
      </c>
      <c r="I8" s="181">
        <v>50</v>
      </c>
      <c r="J8" s="139">
        <f>MIN(K8:L8)</f>
        <v>850</v>
      </c>
      <c r="K8" s="140">
        <f>IF(F8&gt;0,F8,"NQ")</f>
        <v>900</v>
      </c>
      <c r="L8" s="141">
        <f>IF(G8&gt;0,G8,"NQ")</f>
        <v>850</v>
      </c>
      <c r="M8" s="177"/>
      <c r="N8" s="172">
        <f>ROUND(IF(K8="NQ",0,SUM($J8/K8*$I8)),2)</f>
        <v>47.22</v>
      </c>
      <c r="O8" s="173">
        <f>ROUND(IF(L8="NQ",0,SUM($J8/L8*$I8)),2)</f>
        <v>50</v>
      </c>
      <c r="P8" s="96"/>
    </row>
    <row r="9" spans="2:23">
      <c r="B9" s="124" t="s">
        <v>174</v>
      </c>
      <c r="C9" s="98" t="s">
        <v>69</v>
      </c>
      <c r="D9" s="99" t="s">
        <v>72</v>
      </c>
      <c r="E9" s="102"/>
      <c r="F9" s="251">
        <v>800</v>
      </c>
      <c r="G9" s="125">
        <v>840</v>
      </c>
      <c r="I9" s="178">
        <v>50</v>
      </c>
      <c r="J9" s="174">
        <f>MIN(K9:L9)</f>
        <v>800</v>
      </c>
      <c r="K9" s="113">
        <f>IF(F9&gt;0,F9,"NQ")</f>
        <v>800</v>
      </c>
      <c r="L9" s="143">
        <f>IF(G9&gt;0,G9,"NQ")</f>
        <v>840</v>
      </c>
      <c r="M9" s="177"/>
      <c r="N9" s="154">
        <f>ROUND(IF(K9="NQ",0,SUM($J9/K9*$I9)),2)</f>
        <v>50</v>
      </c>
      <c r="O9" s="155">
        <f>ROUND(IF(L9="NQ",0,SUM($J9/L9*$I9)),2)</f>
        <v>47.62</v>
      </c>
    </row>
    <row r="10" spans="2:23">
      <c r="B10" s="124"/>
      <c r="C10" s="98" t="s">
        <v>71</v>
      </c>
      <c r="D10" s="99" t="s">
        <v>70</v>
      </c>
      <c r="E10" s="102"/>
      <c r="F10" s="251">
        <v>800</v>
      </c>
      <c r="G10" s="125">
        <v>840</v>
      </c>
      <c r="I10" s="178">
        <v>50</v>
      </c>
      <c r="J10" s="174">
        <f>MIN(K10:L10)</f>
        <v>800</v>
      </c>
      <c r="K10" s="113">
        <f>IF(F10&gt;0,F10,"NQ")</f>
        <v>800</v>
      </c>
      <c r="L10" s="143">
        <f>IF(G10&gt;0,G10,"NQ")</f>
        <v>840</v>
      </c>
      <c r="M10" s="177"/>
      <c r="N10" s="154">
        <f>ROUND(IF(K10="NQ",0,SUM($J10/K10*$I10)),2)</f>
        <v>50</v>
      </c>
      <c r="O10" s="155">
        <f>ROUND(IF(L10="NQ",0,SUM($J10/L10*$I10)),2)</f>
        <v>47.62</v>
      </c>
    </row>
    <row r="11" spans="2:23">
      <c r="B11" s="124"/>
      <c r="C11" s="98" t="s">
        <v>73</v>
      </c>
      <c r="D11" s="99" t="s">
        <v>74</v>
      </c>
      <c r="E11" s="102"/>
      <c r="F11" s="251">
        <v>700</v>
      </c>
      <c r="G11" s="125">
        <v>0</v>
      </c>
      <c r="I11" s="178">
        <v>50</v>
      </c>
      <c r="J11" s="174">
        <f>MIN(K11:L11)</f>
        <v>700</v>
      </c>
      <c r="K11" s="113">
        <f>IF(F11&gt;0,F11,"NQ")</f>
        <v>700</v>
      </c>
      <c r="L11" s="143" t="str">
        <f>IF(G11&gt;0,G11,"NQ")</f>
        <v>NQ</v>
      </c>
      <c r="M11" s="177"/>
      <c r="N11" s="154">
        <f>ROUND(IF(K11="NQ",0,SUM($J11/K11*$I11)),2)</f>
        <v>50</v>
      </c>
      <c r="O11" s="155">
        <f>ROUND(IF(L11="NQ",0,SUM($J11/L11*$I11)),2)</f>
        <v>0</v>
      </c>
    </row>
    <row r="12" spans="2:23">
      <c r="B12" s="124"/>
      <c r="C12" s="98" t="s">
        <v>75</v>
      </c>
      <c r="D12" s="99" t="s">
        <v>76</v>
      </c>
      <c r="E12" s="102"/>
      <c r="F12" s="251">
        <v>600</v>
      </c>
      <c r="G12" s="125">
        <v>630</v>
      </c>
      <c r="I12" s="178">
        <v>50</v>
      </c>
      <c r="J12" s="174">
        <f>MIN(K12:L12)</f>
        <v>600</v>
      </c>
      <c r="K12" s="113">
        <f>IF(F12&gt;0,F12,"NQ")</f>
        <v>600</v>
      </c>
      <c r="L12" s="143">
        <f>IF(G12&gt;0,G12,"NQ")</f>
        <v>630</v>
      </c>
      <c r="M12" s="177"/>
      <c r="N12" s="154">
        <f>ROUND(IF(K12="NQ",0,SUM($J12/K12*$I12)),2)</f>
        <v>50</v>
      </c>
      <c r="O12" s="155">
        <f>ROUND(IF(L12="NQ",0,SUM($J12/L12*$I12)),2)</f>
        <v>47.62</v>
      </c>
    </row>
    <row r="13" spans="2:23">
      <c r="B13" s="124"/>
      <c r="C13" s="98" t="s">
        <v>77</v>
      </c>
      <c r="D13" s="99" t="s">
        <v>78</v>
      </c>
      <c r="E13" s="102"/>
      <c r="F13" s="251">
        <v>500</v>
      </c>
      <c r="G13" s="125">
        <v>525</v>
      </c>
      <c r="I13" s="178">
        <v>50</v>
      </c>
      <c r="J13" s="174">
        <f>MIN(K13:L13)</f>
        <v>500</v>
      </c>
      <c r="K13" s="113">
        <f>IF(F13&gt;0,F13,"NQ")</f>
        <v>500</v>
      </c>
      <c r="L13" s="143">
        <f>IF(G13&gt;0,G13,"NQ")</f>
        <v>525</v>
      </c>
      <c r="M13" s="177"/>
      <c r="N13" s="154">
        <f>ROUND(IF(K13="NQ",0,SUM($J13/K13*$I13)),2)</f>
        <v>50</v>
      </c>
      <c r="O13" s="155">
        <f>ROUND(IF(L13="NQ",0,SUM($J13/L13*$I13)),2)</f>
        <v>47.62</v>
      </c>
    </row>
    <row r="14" spans="2:23">
      <c r="B14" s="124"/>
      <c r="C14" s="98" t="s">
        <v>79</v>
      </c>
      <c r="D14" s="99" t="s">
        <v>80</v>
      </c>
      <c r="E14" s="102"/>
      <c r="F14" s="251">
        <v>500</v>
      </c>
      <c r="G14" s="125">
        <v>480</v>
      </c>
      <c r="I14" s="178">
        <v>50</v>
      </c>
      <c r="J14" s="174">
        <f>MIN(K14:L14)</f>
        <v>480</v>
      </c>
      <c r="K14" s="113">
        <f>IF(F14&gt;0,F14,"NQ")</f>
        <v>500</v>
      </c>
      <c r="L14" s="143">
        <f>IF(G14&gt;0,G14,"NQ")</f>
        <v>480</v>
      </c>
      <c r="M14" s="177"/>
      <c r="N14" s="154">
        <f>ROUND(IF(K14="NQ",0,SUM($J14/K14*$I14)),2)</f>
        <v>48</v>
      </c>
      <c r="O14" s="155">
        <f>ROUND(IF(L14="NQ",0,SUM($J14/L14*$I14)),2)</f>
        <v>50</v>
      </c>
    </row>
    <row r="15" spans="2:23">
      <c r="B15" s="124"/>
      <c r="C15" s="98" t="s">
        <v>81</v>
      </c>
      <c r="D15" s="99" t="s">
        <v>82</v>
      </c>
      <c r="E15" s="102"/>
      <c r="F15" s="251">
        <v>500</v>
      </c>
      <c r="G15" s="125">
        <v>490</v>
      </c>
      <c r="I15" s="178">
        <v>50</v>
      </c>
      <c r="J15" s="174">
        <f>MIN(K15:L15)</f>
        <v>490</v>
      </c>
      <c r="K15" s="113">
        <f>IF(F15&gt;0,F15,"NQ")</f>
        <v>500</v>
      </c>
      <c r="L15" s="143">
        <f>IF(G15&gt;0,G15,"NQ")</f>
        <v>490</v>
      </c>
      <c r="M15" s="177"/>
      <c r="N15" s="154">
        <f>ROUND(IF(K15="NQ",0,SUM($J15/K15*$I15)),2)</f>
        <v>49</v>
      </c>
      <c r="O15" s="155">
        <f>ROUND(IF(L15="NQ",0,SUM($J15/L15*$I15)),2)</f>
        <v>50</v>
      </c>
    </row>
    <row r="16" spans="2:23">
      <c r="B16" s="124"/>
      <c r="C16" s="98" t="s">
        <v>83</v>
      </c>
      <c r="D16" s="99" t="s">
        <v>84</v>
      </c>
      <c r="E16" s="102"/>
      <c r="F16" s="251">
        <v>500</v>
      </c>
      <c r="G16" s="125">
        <v>495</v>
      </c>
      <c r="I16" s="178">
        <v>50</v>
      </c>
      <c r="J16" s="174">
        <f>MIN(K16:L16)</f>
        <v>495</v>
      </c>
      <c r="K16" s="113">
        <f>IF(F16&gt;0,F16,"NQ")</f>
        <v>500</v>
      </c>
      <c r="L16" s="143">
        <f>IF(G16&gt;0,G16,"NQ")</f>
        <v>495</v>
      </c>
      <c r="M16" s="177"/>
      <c r="N16" s="154">
        <f>ROUND(IF(K16="NQ",0,SUM($J16/K16*$I16)),2)</f>
        <v>49.5</v>
      </c>
      <c r="O16" s="155">
        <f>ROUND(IF(L16="NQ",0,SUM($J16/L16*$I16)),2)</f>
        <v>50</v>
      </c>
    </row>
    <row r="17" spans="2:15">
      <c r="B17" s="124"/>
      <c r="C17" s="98" t="s">
        <v>85</v>
      </c>
      <c r="D17" s="99" t="s">
        <v>125</v>
      </c>
      <c r="E17" s="102"/>
      <c r="F17" s="251">
        <v>600</v>
      </c>
      <c r="G17" s="125">
        <v>630</v>
      </c>
      <c r="I17" s="178">
        <v>50</v>
      </c>
      <c r="J17" s="174">
        <f>MIN(K17:L17)</f>
        <v>600</v>
      </c>
      <c r="K17" s="113">
        <f>IF(F17&gt;0,F17,"NQ")</f>
        <v>600</v>
      </c>
      <c r="L17" s="143">
        <f>IF(G17&gt;0,G17,"NQ")</f>
        <v>630</v>
      </c>
      <c r="M17" s="177"/>
      <c r="N17" s="154">
        <f>ROUND(IF(K17="NQ",0,SUM($J17/K17*$I17)),2)</f>
        <v>50</v>
      </c>
      <c r="O17" s="155">
        <f>ROUND(IF(L17="NQ",0,SUM($J17/L17*$I17)),2)</f>
        <v>47.62</v>
      </c>
    </row>
    <row r="18" spans="2:15">
      <c r="B18" s="124"/>
      <c r="C18" s="98" t="s">
        <v>86</v>
      </c>
      <c r="D18" s="99" t="s">
        <v>87</v>
      </c>
      <c r="E18" s="102"/>
      <c r="F18" s="251">
        <v>450</v>
      </c>
      <c r="G18" s="125">
        <v>472.5</v>
      </c>
      <c r="I18" s="178">
        <v>50</v>
      </c>
      <c r="J18" s="174">
        <f>MIN(K18:L18)</f>
        <v>450</v>
      </c>
      <c r="K18" s="113">
        <f>IF(F18&gt;0,F18,"NQ")</f>
        <v>450</v>
      </c>
      <c r="L18" s="143">
        <f>IF(G18&gt;0,G18,"NQ")</f>
        <v>472.5</v>
      </c>
      <c r="M18" s="177"/>
      <c r="N18" s="154">
        <f>ROUND(IF(K18="NQ",0,SUM($J18/K18*$I18)),2)</f>
        <v>50</v>
      </c>
      <c r="O18" s="155">
        <f>ROUND(IF(L18="NQ",0,SUM($J18/L18*$I18)),2)</f>
        <v>47.62</v>
      </c>
    </row>
    <row r="19" spans="2:15">
      <c r="B19" s="124"/>
      <c r="C19" s="98" t="s">
        <v>88</v>
      </c>
      <c r="D19" s="99" t="s">
        <v>89</v>
      </c>
      <c r="E19" s="102"/>
      <c r="F19" s="251">
        <v>0</v>
      </c>
      <c r="G19" s="125">
        <v>367.5</v>
      </c>
      <c r="I19" s="178">
        <v>50</v>
      </c>
      <c r="J19" s="174">
        <f>MIN(K19:L19)</f>
        <v>367.5</v>
      </c>
      <c r="K19" s="113" t="str">
        <f>IF(F19&gt;0,F19,"NQ")</f>
        <v>NQ</v>
      </c>
      <c r="L19" s="143">
        <f>IF(G19&gt;0,G19,"NQ")</f>
        <v>367.5</v>
      </c>
      <c r="M19" s="177"/>
      <c r="N19" s="154">
        <f>ROUND(IF(K19="NQ",0,SUM($J19/K19*$I19)),2)</f>
        <v>0</v>
      </c>
      <c r="O19" s="155">
        <f>ROUND(IF(L19="NQ",0,SUM($J19/L19*$I19)),2)</f>
        <v>50</v>
      </c>
    </row>
    <row r="20" spans="2:15">
      <c r="B20" s="124"/>
      <c r="C20" s="98" t="s">
        <v>90</v>
      </c>
      <c r="D20" s="99" t="s">
        <v>91</v>
      </c>
      <c r="E20" s="102"/>
      <c r="F20" s="251">
        <v>300</v>
      </c>
      <c r="G20" s="125">
        <v>315</v>
      </c>
      <c r="I20" s="178">
        <v>50</v>
      </c>
      <c r="J20" s="174">
        <f>MIN(K20:L20)</f>
        <v>300</v>
      </c>
      <c r="K20" s="113">
        <f>IF(F20&gt;0,F20,"NQ")</f>
        <v>300</v>
      </c>
      <c r="L20" s="143">
        <f>IF(G20&gt;0,G20,"NQ")</f>
        <v>315</v>
      </c>
      <c r="M20" s="177"/>
      <c r="N20" s="154">
        <f>ROUND(IF(K20="NQ",0,SUM($J20/K20*$I20)),2)</f>
        <v>50</v>
      </c>
      <c r="O20" s="155">
        <f>ROUND(IF(L20="NQ",0,SUM($J20/L20*$I20)),2)</f>
        <v>47.62</v>
      </c>
    </row>
    <row r="21" spans="2:15">
      <c r="B21" s="124"/>
      <c r="C21" s="98" t="s">
        <v>92</v>
      </c>
      <c r="D21" s="99" t="s">
        <v>93</v>
      </c>
      <c r="E21" s="102"/>
      <c r="F21" s="251">
        <v>600</v>
      </c>
      <c r="G21" s="125">
        <v>630</v>
      </c>
      <c r="I21" s="178">
        <v>50</v>
      </c>
      <c r="J21" s="174">
        <f>MIN(K21:L21)</f>
        <v>600</v>
      </c>
      <c r="K21" s="113">
        <f>IF(F21&gt;0,F21,"NQ")</f>
        <v>600</v>
      </c>
      <c r="L21" s="143">
        <f>IF(G21&gt;0,G21,"NQ")</f>
        <v>630</v>
      </c>
      <c r="M21" s="177"/>
      <c r="N21" s="154">
        <f>ROUND(IF(K21="NQ",0,SUM($J21/K21*$I21)),2)</f>
        <v>50</v>
      </c>
      <c r="O21" s="155">
        <f>ROUND(IF(L21="NQ",0,SUM($J21/L21*$I21)),2)</f>
        <v>47.62</v>
      </c>
    </row>
    <row r="22" spans="2:15">
      <c r="B22" s="124"/>
      <c r="C22" s="98" t="s">
        <v>94</v>
      </c>
      <c r="D22" s="99" t="s">
        <v>95</v>
      </c>
      <c r="E22" s="102"/>
      <c r="F22" s="251">
        <v>450</v>
      </c>
      <c r="G22" s="125">
        <v>472.5</v>
      </c>
      <c r="I22" s="178">
        <v>50</v>
      </c>
      <c r="J22" s="174">
        <f>MIN(K22:L22)</f>
        <v>450</v>
      </c>
      <c r="K22" s="113">
        <f>IF(F22&gt;0,F22,"NQ")</f>
        <v>450</v>
      </c>
      <c r="L22" s="143">
        <f>IF(G22&gt;0,G22,"NQ")</f>
        <v>472.5</v>
      </c>
      <c r="M22" s="177"/>
      <c r="N22" s="154">
        <f>ROUND(IF(K22="NQ",0,SUM($J22/K22*$I22)),2)</f>
        <v>50</v>
      </c>
      <c r="O22" s="155">
        <f>ROUND(IF(L22="NQ",0,SUM($J22/L22*$I22)),2)</f>
        <v>47.62</v>
      </c>
    </row>
    <row r="23" spans="2:15">
      <c r="B23" s="124"/>
      <c r="C23" s="98" t="s">
        <v>96</v>
      </c>
      <c r="D23" s="99" t="s">
        <v>97</v>
      </c>
      <c r="E23" s="102"/>
      <c r="F23" s="251">
        <v>350</v>
      </c>
      <c r="G23" s="125">
        <v>367.5</v>
      </c>
      <c r="I23" s="178">
        <v>50</v>
      </c>
      <c r="J23" s="174">
        <f>MIN(K23:L23)</f>
        <v>350</v>
      </c>
      <c r="K23" s="113">
        <f>IF(F23&gt;0,F23,"NQ")</f>
        <v>350</v>
      </c>
      <c r="L23" s="143">
        <f>IF(G23&gt;0,G23,"NQ")</f>
        <v>367.5</v>
      </c>
      <c r="M23" s="177"/>
      <c r="N23" s="154">
        <f>ROUND(IF(K23="NQ",0,SUM($J23/K23*$I23)),2)</f>
        <v>50</v>
      </c>
      <c r="O23" s="155">
        <f>ROUND(IF(L23="NQ",0,SUM($J23/L23*$I23)),2)</f>
        <v>47.62</v>
      </c>
    </row>
    <row r="24" spans="2:15">
      <c r="B24" s="124"/>
      <c r="C24" s="98" t="s">
        <v>98</v>
      </c>
      <c r="D24" s="99" t="s">
        <v>68</v>
      </c>
      <c r="E24" s="102"/>
      <c r="F24" s="251">
        <v>900</v>
      </c>
      <c r="G24" s="125">
        <v>945</v>
      </c>
      <c r="I24" s="178">
        <v>50</v>
      </c>
      <c r="J24" s="174">
        <f>MIN(K24:L24)</f>
        <v>900</v>
      </c>
      <c r="K24" s="113">
        <f>IF(F24&gt;0,F24,"NQ")</f>
        <v>900</v>
      </c>
      <c r="L24" s="143">
        <f>IF(G24&gt;0,G24,"NQ")</f>
        <v>945</v>
      </c>
      <c r="M24" s="177"/>
      <c r="N24" s="154">
        <f>ROUND(IF(K24="NQ",0,SUM($J24/K24*$I24)),2)</f>
        <v>50</v>
      </c>
      <c r="O24" s="155">
        <f>ROUND(IF(L24="NQ",0,SUM($J24/L24*$I24)),2)</f>
        <v>47.62</v>
      </c>
    </row>
    <row r="25" spans="2:15">
      <c r="B25" s="124"/>
      <c r="C25" s="98" t="s">
        <v>99</v>
      </c>
      <c r="D25" s="99" t="s">
        <v>72</v>
      </c>
      <c r="E25" s="102"/>
      <c r="F25" s="251">
        <v>800</v>
      </c>
      <c r="G25" s="125">
        <v>840</v>
      </c>
      <c r="I25" s="178">
        <v>50</v>
      </c>
      <c r="J25" s="174">
        <f>MIN(K25:L25)</f>
        <v>800</v>
      </c>
      <c r="K25" s="113">
        <f>IF(F25&gt;0,F25,"NQ")</f>
        <v>800</v>
      </c>
      <c r="L25" s="143">
        <f>IF(G25&gt;0,G25,"NQ")</f>
        <v>840</v>
      </c>
      <c r="M25" s="177"/>
      <c r="N25" s="154">
        <f>ROUND(IF(K25="NQ",0,SUM($J25/K25*$I25)),2)</f>
        <v>50</v>
      </c>
      <c r="O25" s="155">
        <f>ROUND(IF(L25="NQ",0,SUM($J25/L25*$I25)),2)</f>
        <v>47.62</v>
      </c>
    </row>
    <row r="26" spans="2:15">
      <c r="B26" s="124"/>
      <c r="C26" s="98" t="s">
        <v>100</v>
      </c>
      <c r="D26" s="99" t="s">
        <v>70</v>
      </c>
      <c r="E26" s="102"/>
      <c r="F26" s="251">
        <v>800</v>
      </c>
      <c r="G26" s="125">
        <v>840</v>
      </c>
      <c r="I26" s="178">
        <v>50</v>
      </c>
      <c r="J26" s="174">
        <f>MIN(K26:L26)</f>
        <v>800</v>
      </c>
      <c r="K26" s="113">
        <f>IF(F26&gt;0,F26,"NQ")</f>
        <v>800</v>
      </c>
      <c r="L26" s="143">
        <f>IF(G26&gt;0,G26,"NQ")</f>
        <v>840</v>
      </c>
      <c r="M26" s="177"/>
      <c r="N26" s="154">
        <f>ROUND(IF(K26="NQ",0,SUM($J26/K26*$I26)),2)</f>
        <v>50</v>
      </c>
      <c r="O26" s="155">
        <f>ROUND(IF(L26="NQ",0,SUM($J26/L26*$I26)),2)</f>
        <v>47.62</v>
      </c>
    </row>
    <row r="27" spans="2:15">
      <c r="B27" s="124"/>
      <c r="C27" s="98" t="s">
        <v>101</v>
      </c>
      <c r="D27" s="99" t="s">
        <v>76</v>
      </c>
      <c r="E27" s="102"/>
      <c r="F27" s="251">
        <v>600</v>
      </c>
      <c r="G27" s="125">
        <v>630</v>
      </c>
      <c r="I27" s="178">
        <v>50</v>
      </c>
      <c r="J27" s="174">
        <f>MIN(K27:L27)</f>
        <v>600</v>
      </c>
      <c r="K27" s="113">
        <f>IF(F27&gt;0,F27,"NQ")</f>
        <v>600</v>
      </c>
      <c r="L27" s="143">
        <f>IF(G27&gt;0,G27,"NQ")</f>
        <v>630</v>
      </c>
      <c r="M27" s="177"/>
      <c r="N27" s="154">
        <f>ROUND(IF(K27="NQ",0,SUM($J27/K27*$I27)),2)</f>
        <v>50</v>
      </c>
      <c r="O27" s="155">
        <f>ROUND(IF(L27="NQ",0,SUM($J27/L27*$I27)),2)</f>
        <v>47.62</v>
      </c>
    </row>
    <row r="28" spans="2:15">
      <c r="B28" s="124"/>
      <c r="C28" s="98" t="s">
        <v>102</v>
      </c>
      <c r="D28" s="99" t="s">
        <v>78</v>
      </c>
      <c r="E28" s="102"/>
      <c r="F28" s="251">
        <v>500</v>
      </c>
      <c r="G28" s="125">
        <v>525</v>
      </c>
      <c r="I28" s="178">
        <v>50</v>
      </c>
      <c r="J28" s="174">
        <f>MIN(K28:L28)</f>
        <v>500</v>
      </c>
      <c r="K28" s="113">
        <f>IF(F28&gt;0,F28,"NQ")</f>
        <v>500</v>
      </c>
      <c r="L28" s="143">
        <f>IF(G28&gt;0,G28,"NQ")</f>
        <v>525</v>
      </c>
      <c r="M28" s="177"/>
      <c r="N28" s="154">
        <f>ROUND(IF(K28="NQ",0,SUM($J28/K28*$I28)),2)</f>
        <v>50</v>
      </c>
      <c r="O28" s="155">
        <f>ROUND(IF(L28="NQ",0,SUM($J28/L28*$I28)),2)</f>
        <v>47.62</v>
      </c>
    </row>
    <row r="29" spans="2:15">
      <c r="B29" s="124"/>
      <c r="C29" s="98" t="s">
        <v>103</v>
      </c>
      <c r="D29" s="99" t="s">
        <v>80</v>
      </c>
      <c r="E29" s="102"/>
      <c r="F29" s="251">
        <v>600</v>
      </c>
      <c r="G29" s="125">
        <v>630</v>
      </c>
      <c r="I29" s="178">
        <v>50</v>
      </c>
      <c r="J29" s="174">
        <f>MIN(K29:L29)</f>
        <v>600</v>
      </c>
      <c r="K29" s="113">
        <f>IF(F29&gt;0,F29,"NQ")</f>
        <v>600</v>
      </c>
      <c r="L29" s="143">
        <f>IF(G29&gt;0,G29,"NQ")</f>
        <v>630</v>
      </c>
      <c r="M29" s="177"/>
      <c r="N29" s="154">
        <f>ROUND(IF(K29="NQ",0,SUM($J29/K29*$I29)),2)</f>
        <v>50</v>
      </c>
      <c r="O29" s="155">
        <f>ROUND(IF(L29="NQ",0,SUM($J29/L29*$I29)),2)</f>
        <v>47.62</v>
      </c>
    </row>
    <row r="30" spans="2:15">
      <c r="B30" s="124"/>
      <c r="C30" s="98" t="s">
        <v>104</v>
      </c>
      <c r="D30" s="99" t="s">
        <v>84</v>
      </c>
      <c r="E30" s="102"/>
      <c r="F30" s="251">
        <v>500</v>
      </c>
      <c r="G30" s="125">
        <v>525</v>
      </c>
      <c r="I30" s="178">
        <v>50</v>
      </c>
      <c r="J30" s="174">
        <f>MIN(K30:L30)</f>
        <v>500</v>
      </c>
      <c r="K30" s="113">
        <f>IF(F30&gt;0,F30,"NQ")</f>
        <v>500</v>
      </c>
      <c r="L30" s="143">
        <f>IF(G30&gt;0,G30,"NQ")</f>
        <v>525</v>
      </c>
      <c r="M30" s="177"/>
      <c r="N30" s="154">
        <f>ROUND(IF(K30="NQ",0,SUM($J30/K30*$I30)),2)</f>
        <v>50</v>
      </c>
      <c r="O30" s="155">
        <f>ROUND(IF(L30="NQ",0,SUM($J30/L30*$I30)),2)</f>
        <v>47.62</v>
      </c>
    </row>
    <row r="31" spans="2:15">
      <c r="B31" s="124"/>
      <c r="C31" s="98" t="s">
        <v>105</v>
      </c>
      <c r="D31" s="99" t="s">
        <v>125</v>
      </c>
      <c r="E31" s="102"/>
      <c r="F31" s="251">
        <v>600</v>
      </c>
      <c r="G31" s="125">
        <v>630</v>
      </c>
      <c r="I31" s="178">
        <v>50</v>
      </c>
      <c r="J31" s="174">
        <f>MIN(K31:L31)</f>
        <v>600</v>
      </c>
      <c r="K31" s="113">
        <f>IF(F31&gt;0,F31,"NQ")</f>
        <v>600</v>
      </c>
      <c r="L31" s="143">
        <f>IF(G31&gt;0,G31,"NQ")</f>
        <v>630</v>
      </c>
      <c r="M31" s="177"/>
      <c r="N31" s="154">
        <f>ROUND(IF(K31="NQ",0,SUM($J31/K31*$I31)),2)</f>
        <v>50</v>
      </c>
      <c r="O31" s="155">
        <f>ROUND(IF(L31="NQ",0,SUM($J31/L31*$I31)),2)</f>
        <v>47.62</v>
      </c>
    </row>
    <row r="32" spans="2:15">
      <c r="B32" s="124"/>
      <c r="C32" s="98" t="s">
        <v>106</v>
      </c>
      <c r="D32" s="99" t="s">
        <v>87</v>
      </c>
      <c r="E32" s="102"/>
      <c r="F32" s="251">
        <v>450</v>
      </c>
      <c r="G32" s="125">
        <v>472.5</v>
      </c>
      <c r="I32" s="178">
        <v>50</v>
      </c>
      <c r="J32" s="174">
        <f>MIN(K32:L32)</f>
        <v>450</v>
      </c>
      <c r="K32" s="113">
        <f>IF(F32&gt;0,F32,"NQ")</f>
        <v>450</v>
      </c>
      <c r="L32" s="143">
        <f>IF(G32&gt;0,G32,"NQ")</f>
        <v>472.5</v>
      </c>
      <c r="M32" s="177"/>
      <c r="N32" s="154">
        <f>ROUND(IF(K32="NQ",0,SUM($J32/K32*$I32)),2)</f>
        <v>50</v>
      </c>
      <c r="O32" s="155">
        <f>ROUND(IF(L32="NQ",0,SUM($J32/L32*$I32)),2)</f>
        <v>47.62</v>
      </c>
    </row>
    <row r="33" spans="2:15">
      <c r="B33" s="124"/>
      <c r="C33" s="98" t="s">
        <v>107</v>
      </c>
      <c r="D33" s="99" t="s">
        <v>89</v>
      </c>
      <c r="E33" s="102"/>
      <c r="F33" s="251">
        <v>350</v>
      </c>
      <c r="G33" s="125">
        <v>367.5</v>
      </c>
      <c r="I33" s="178">
        <v>50</v>
      </c>
      <c r="J33" s="174">
        <f>MIN(K33:L33)</f>
        <v>350</v>
      </c>
      <c r="K33" s="113">
        <f>IF(F33&gt;0,F33,"NQ")</f>
        <v>350</v>
      </c>
      <c r="L33" s="143">
        <f>IF(G33&gt;0,G33,"NQ")</f>
        <v>367.5</v>
      </c>
      <c r="M33" s="177"/>
      <c r="N33" s="154">
        <f>ROUND(IF(K33="NQ",0,SUM($J33/K33*$I33)),2)</f>
        <v>50</v>
      </c>
      <c r="O33" s="155">
        <f>ROUND(IF(L33="NQ",0,SUM($J33/L33*$I33)),2)</f>
        <v>47.62</v>
      </c>
    </row>
    <row r="34" spans="2:15">
      <c r="B34" s="124"/>
      <c r="C34" s="98" t="s">
        <v>108</v>
      </c>
      <c r="D34" s="99" t="s">
        <v>91</v>
      </c>
      <c r="E34" s="102"/>
      <c r="F34" s="251">
        <v>300</v>
      </c>
      <c r="G34" s="125">
        <v>315</v>
      </c>
      <c r="I34" s="178">
        <v>50</v>
      </c>
      <c r="J34" s="174">
        <f>MIN(K34:L34)</f>
        <v>300</v>
      </c>
      <c r="K34" s="113">
        <f>IF(F34&gt;0,F34,"NQ")</f>
        <v>300</v>
      </c>
      <c r="L34" s="143">
        <f>IF(G34&gt;0,G34,"NQ")</f>
        <v>315</v>
      </c>
      <c r="M34" s="177"/>
      <c r="N34" s="154">
        <f>ROUND(IF(K34="NQ",0,SUM($J34/K34*$I34)),2)</f>
        <v>50</v>
      </c>
      <c r="O34" s="155">
        <f>ROUND(IF(L34="NQ",0,SUM($J34/L34*$I34)),2)</f>
        <v>47.62</v>
      </c>
    </row>
    <row r="35" spans="2:15">
      <c r="B35" s="124"/>
      <c r="C35" s="98" t="s">
        <v>34</v>
      </c>
      <c r="D35" s="99" t="s">
        <v>184</v>
      </c>
      <c r="E35" s="102"/>
      <c r="F35" s="251">
        <v>450</v>
      </c>
      <c r="G35" s="125">
        <v>472.5</v>
      </c>
      <c r="I35" s="178">
        <v>50</v>
      </c>
      <c r="J35" s="174">
        <f>MIN(K35:L35)</f>
        <v>450</v>
      </c>
      <c r="K35" s="113">
        <f>IF(F35&gt;0,F35,"NQ")</f>
        <v>450</v>
      </c>
      <c r="L35" s="143">
        <f>IF(G35&gt;0,G35,"NQ")</f>
        <v>472.5</v>
      </c>
      <c r="M35" s="177"/>
      <c r="N35" s="154">
        <f>ROUND(IF(K35="NQ",0,SUM($J35/K35*$I35)),2)</f>
        <v>50</v>
      </c>
      <c r="O35" s="155">
        <f>ROUND(IF(L35="NQ",0,SUM($J35/L35*$I35)),2)</f>
        <v>47.62</v>
      </c>
    </row>
    <row r="36" spans="2:15">
      <c r="B36" s="124"/>
      <c r="C36" s="98" t="s">
        <v>35</v>
      </c>
      <c r="D36" s="99" t="s">
        <v>130</v>
      </c>
      <c r="E36" s="102"/>
      <c r="F36" s="251">
        <v>450</v>
      </c>
      <c r="G36" s="125">
        <v>472.5</v>
      </c>
      <c r="I36" s="178">
        <v>50</v>
      </c>
      <c r="J36" s="174">
        <f>MIN(K36:L36)</f>
        <v>450</v>
      </c>
      <c r="K36" s="113">
        <f>IF(F36&gt;0,F36,"NQ")</f>
        <v>450</v>
      </c>
      <c r="L36" s="143">
        <f>IF(G36&gt;0,G36,"NQ")</f>
        <v>472.5</v>
      </c>
      <c r="M36" s="177"/>
      <c r="N36" s="154">
        <f>ROUND(IF(K36="NQ",0,SUM($J36/K36*$I36)),2)</f>
        <v>50</v>
      </c>
      <c r="O36" s="155">
        <f>ROUND(IF(L36="NQ",0,SUM($J36/L36*$I36)),2)</f>
        <v>47.62</v>
      </c>
    </row>
    <row r="37" spans="2:15">
      <c r="B37" s="124"/>
      <c r="C37" s="98" t="s">
        <v>36</v>
      </c>
      <c r="D37" s="99" t="s">
        <v>129</v>
      </c>
      <c r="E37" s="102"/>
      <c r="F37" s="251">
        <v>300</v>
      </c>
      <c r="G37" s="125">
        <v>315</v>
      </c>
      <c r="I37" s="178">
        <v>50</v>
      </c>
      <c r="J37" s="174">
        <f>MIN(K37:L37)</f>
        <v>300</v>
      </c>
      <c r="K37" s="113">
        <f>IF(F37&gt;0,F37,"NQ")</f>
        <v>300</v>
      </c>
      <c r="L37" s="143">
        <f>IF(G37&gt;0,G37,"NQ")</f>
        <v>315</v>
      </c>
      <c r="M37" s="177"/>
      <c r="N37" s="154">
        <f>ROUND(IF(K37="NQ",0,SUM($J37/K37*$I37)),2)</f>
        <v>50</v>
      </c>
      <c r="O37" s="155">
        <f>ROUND(IF(L37="NQ",0,SUM($J37/L37*$I37)),2)</f>
        <v>47.62</v>
      </c>
    </row>
    <row r="38" spans="2:15">
      <c r="B38" s="124"/>
      <c r="C38" s="98" t="s">
        <v>109</v>
      </c>
      <c r="D38" s="99" t="s">
        <v>118</v>
      </c>
      <c r="E38" s="102"/>
      <c r="F38" s="251">
        <v>750</v>
      </c>
      <c r="G38" s="125">
        <v>787.5</v>
      </c>
      <c r="I38" s="178">
        <v>50</v>
      </c>
      <c r="J38" s="174">
        <f>MIN(K38:L38)</f>
        <v>750</v>
      </c>
      <c r="K38" s="113">
        <f>IF(F38&gt;0,F38,"NQ")</f>
        <v>750</v>
      </c>
      <c r="L38" s="143">
        <f>IF(G38&gt;0,G38,"NQ")</f>
        <v>787.5</v>
      </c>
      <c r="M38" s="177"/>
      <c r="N38" s="154">
        <f>ROUND(IF(K38="NQ",0,SUM($J38/K38*$I38)),2)</f>
        <v>50</v>
      </c>
      <c r="O38" s="155">
        <f>ROUND(IF(L38="NQ",0,SUM($J38/L38*$I38)),2)</f>
        <v>47.62</v>
      </c>
    </row>
    <row r="39" spans="2:15">
      <c r="B39" s="124"/>
      <c r="C39" s="98" t="s">
        <v>110</v>
      </c>
      <c r="D39" s="99" t="s">
        <v>112</v>
      </c>
      <c r="E39" s="102"/>
      <c r="F39" s="251">
        <v>450</v>
      </c>
      <c r="G39" s="125">
        <v>472.5</v>
      </c>
      <c r="I39" s="178">
        <v>50</v>
      </c>
      <c r="J39" s="174">
        <f>MIN(K39:L39)</f>
        <v>450</v>
      </c>
      <c r="K39" s="113">
        <f>IF(F39&gt;0,F39,"NQ")</f>
        <v>450</v>
      </c>
      <c r="L39" s="143">
        <f>IF(G39&gt;0,G39,"NQ")</f>
        <v>472.5</v>
      </c>
      <c r="M39" s="177"/>
      <c r="N39" s="154">
        <f>ROUND(IF(K39="NQ",0,SUM($J39/K39*$I39)),2)</f>
        <v>50</v>
      </c>
      <c r="O39" s="155">
        <f>ROUND(IF(L39="NQ",0,SUM($J39/L39*$I39)),2)</f>
        <v>47.62</v>
      </c>
    </row>
    <row r="40" spans="2:15">
      <c r="B40" s="124"/>
      <c r="C40" s="98" t="s">
        <v>113</v>
      </c>
      <c r="D40" s="99" t="s">
        <v>114</v>
      </c>
      <c r="E40" s="102"/>
      <c r="F40" s="251">
        <v>400</v>
      </c>
      <c r="G40" s="125">
        <v>420</v>
      </c>
      <c r="I40" s="178">
        <v>50</v>
      </c>
      <c r="J40" s="174">
        <f>MIN(K40:L40)</f>
        <v>400</v>
      </c>
      <c r="K40" s="113">
        <f>IF(F40&gt;0,F40,"NQ")</f>
        <v>400</v>
      </c>
      <c r="L40" s="143">
        <f>IF(G40&gt;0,G40,"NQ")</f>
        <v>420</v>
      </c>
      <c r="M40" s="177"/>
      <c r="N40" s="154">
        <f>ROUND(IF(K40="NQ",0,SUM($J40/K40*$I40)),2)</f>
        <v>50</v>
      </c>
      <c r="O40" s="155">
        <f>ROUND(IF(L40="NQ",0,SUM($J40/L40*$I40)),2)</f>
        <v>47.62</v>
      </c>
    </row>
    <row r="41" spans="2:15">
      <c r="B41" s="124"/>
      <c r="C41" s="98" t="s">
        <v>115</v>
      </c>
      <c r="D41" s="99" t="s">
        <v>116</v>
      </c>
      <c r="E41" s="102"/>
      <c r="F41" s="251">
        <v>375</v>
      </c>
      <c r="G41" s="125">
        <v>393.75</v>
      </c>
      <c r="I41" s="178">
        <v>50</v>
      </c>
      <c r="J41" s="174">
        <f>MIN(K41:L41)</f>
        <v>375</v>
      </c>
      <c r="K41" s="113">
        <f>IF(F41&gt;0,F41,"NQ")</f>
        <v>375</v>
      </c>
      <c r="L41" s="143">
        <f>IF(G41&gt;0,G41,"NQ")</f>
        <v>393.75</v>
      </c>
      <c r="M41" s="177"/>
      <c r="N41" s="154">
        <f>ROUND(IF(K41="NQ",0,SUM($J41/K41*$I41)),2)</f>
        <v>50</v>
      </c>
      <c r="O41" s="155">
        <f>ROUND(IF(L41="NQ",0,SUM($J41/L41*$I41)),2)</f>
        <v>47.62</v>
      </c>
    </row>
    <row r="42" spans="2:15" ht="10.9" thickBot="1">
      <c r="B42" s="126"/>
      <c r="C42" s="127" t="s">
        <v>119</v>
      </c>
      <c r="D42" s="128" t="s">
        <v>121</v>
      </c>
      <c r="E42" s="129"/>
      <c r="F42" s="252">
        <v>450</v>
      </c>
      <c r="G42" s="131">
        <v>472.5</v>
      </c>
      <c r="I42" s="179">
        <v>50</v>
      </c>
      <c r="J42" s="180">
        <f>MIN(K42:L42)</f>
        <v>450</v>
      </c>
      <c r="K42" s="148">
        <f>IF(F42&gt;0,F42,"NQ")</f>
        <v>450</v>
      </c>
      <c r="L42" s="149">
        <f>IF(G42&gt;0,G42,"NQ")</f>
        <v>472.5</v>
      </c>
      <c r="M42" s="177"/>
      <c r="N42" s="156">
        <f>ROUND(IF(K42="NQ",0,SUM($J42/K42*$I42)),2)</f>
        <v>50</v>
      </c>
      <c r="O42" s="158">
        <f>ROUND(IF(L42="NQ",0,SUM($J42/L42*$I42)),2)</f>
        <v>47.62</v>
      </c>
    </row>
    <row r="43" spans="2:15">
      <c r="B43" s="118" t="s">
        <v>176</v>
      </c>
      <c r="C43" s="119" t="s">
        <v>67</v>
      </c>
      <c r="D43" s="120" t="s">
        <v>68</v>
      </c>
      <c r="E43" s="121"/>
      <c r="F43" s="250">
        <v>922.49999999999989</v>
      </c>
      <c r="G43" s="273">
        <v>867</v>
      </c>
      <c r="I43" s="181">
        <v>25</v>
      </c>
      <c r="J43" s="139">
        <f>MIN(K43:L43)</f>
        <v>867</v>
      </c>
      <c r="K43" s="140">
        <f>IF(F43&gt;0,F43,"NQ")</f>
        <v>922.49999999999989</v>
      </c>
      <c r="L43" s="141">
        <f>IF(G43&gt;0,G43,"NQ")</f>
        <v>867</v>
      </c>
      <c r="M43" s="177"/>
      <c r="N43" s="151">
        <f>ROUND(IF(K43="NQ",0,SUM($J43/K43*$I43)),2)</f>
        <v>23.5</v>
      </c>
      <c r="O43" s="153">
        <f>ROUND(IF(L43="NQ",0,SUM($J43/L43*$I43)),2)</f>
        <v>25</v>
      </c>
    </row>
    <row r="44" spans="2:15">
      <c r="B44" s="124" t="s">
        <v>180</v>
      </c>
      <c r="C44" s="98" t="s">
        <v>69</v>
      </c>
      <c r="D44" s="99" t="s">
        <v>72</v>
      </c>
      <c r="E44" s="102"/>
      <c r="F44" s="251">
        <v>819.99999999999989</v>
      </c>
      <c r="G44" s="125">
        <v>856.80000000000007</v>
      </c>
      <c r="I44" s="182">
        <v>25</v>
      </c>
      <c r="J44" s="174">
        <f>MIN(K44:L44)</f>
        <v>819.99999999999989</v>
      </c>
      <c r="K44" s="113">
        <f>IF(F44&gt;0,F44,"NQ")</f>
        <v>819.99999999999989</v>
      </c>
      <c r="L44" s="143">
        <f>IF(G44&gt;0,G44,"NQ")</f>
        <v>856.80000000000007</v>
      </c>
      <c r="M44" s="177"/>
      <c r="N44" s="154">
        <f>ROUND(IF(K44="NQ",0,SUM($J44/K44*$I44)),2)</f>
        <v>25</v>
      </c>
      <c r="O44" s="155">
        <f>ROUND(IF(L44="NQ",0,SUM($J44/L44*$I44)),2)</f>
        <v>23.93</v>
      </c>
    </row>
    <row r="45" spans="2:15">
      <c r="B45" s="124"/>
      <c r="C45" s="98" t="s">
        <v>71</v>
      </c>
      <c r="D45" s="99" t="s">
        <v>70</v>
      </c>
      <c r="E45" s="102"/>
      <c r="F45" s="251">
        <v>819.99999999999989</v>
      </c>
      <c r="G45" s="125">
        <v>856.80000000000007</v>
      </c>
      <c r="I45" s="182">
        <v>25</v>
      </c>
      <c r="J45" s="174">
        <f>MIN(K45:L45)</f>
        <v>819.99999999999989</v>
      </c>
      <c r="K45" s="113">
        <f>IF(F45&gt;0,F45,"NQ")</f>
        <v>819.99999999999989</v>
      </c>
      <c r="L45" s="143">
        <f>IF(G45&gt;0,G45,"NQ")</f>
        <v>856.80000000000007</v>
      </c>
      <c r="M45" s="177"/>
      <c r="N45" s="154">
        <f>ROUND(IF(K45="NQ",0,SUM($J45/K45*$I45)),2)</f>
        <v>25</v>
      </c>
      <c r="O45" s="155">
        <f>ROUND(IF(L45="NQ",0,SUM($J45/L45*$I45)),2)</f>
        <v>23.93</v>
      </c>
    </row>
    <row r="46" spans="2:15">
      <c r="B46" s="124"/>
      <c r="C46" s="98" t="s">
        <v>73</v>
      </c>
      <c r="D46" s="99" t="s">
        <v>74</v>
      </c>
      <c r="E46" s="102"/>
      <c r="F46" s="251">
        <v>717.49999999999989</v>
      </c>
      <c r="G46" s="125">
        <v>0</v>
      </c>
      <c r="I46" s="182">
        <v>25</v>
      </c>
      <c r="J46" s="174">
        <f>MIN(K46:L46)</f>
        <v>717.49999999999989</v>
      </c>
      <c r="K46" s="113">
        <f>IF(F46&gt;0,F46,"NQ")</f>
        <v>717.49999999999989</v>
      </c>
      <c r="L46" s="143" t="str">
        <f>IF(G46&gt;0,G46,"NQ")</f>
        <v>NQ</v>
      </c>
      <c r="M46" s="177"/>
      <c r="N46" s="154">
        <f>ROUND(IF(K46="NQ",0,SUM($J46/K46*$I46)),2)</f>
        <v>25</v>
      </c>
      <c r="O46" s="155">
        <f>ROUND(IF(L46="NQ",0,SUM($J46/L46*$I46)),2)</f>
        <v>0</v>
      </c>
    </row>
    <row r="47" spans="2:15">
      <c r="B47" s="124"/>
      <c r="C47" s="98" t="s">
        <v>75</v>
      </c>
      <c r="D47" s="99" t="s">
        <v>76</v>
      </c>
      <c r="E47" s="102"/>
      <c r="F47" s="251">
        <v>615</v>
      </c>
      <c r="G47" s="125">
        <v>642.6</v>
      </c>
      <c r="I47" s="182">
        <v>25</v>
      </c>
      <c r="J47" s="174">
        <f>MIN(K47:L47)</f>
        <v>615</v>
      </c>
      <c r="K47" s="113">
        <f>IF(F47&gt;0,F47,"NQ")</f>
        <v>615</v>
      </c>
      <c r="L47" s="143">
        <f>IF(G47&gt;0,G47,"NQ")</f>
        <v>642.6</v>
      </c>
      <c r="M47" s="177"/>
      <c r="N47" s="154">
        <f>ROUND(IF(K47="NQ",0,SUM($J47/K47*$I47)),2)</f>
        <v>25</v>
      </c>
      <c r="O47" s="155">
        <f>ROUND(IF(L47="NQ",0,SUM($J47/L47*$I47)),2)</f>
        <v>23.93</v>
      </c>
    </row>
    <row r="48" spans="2:15">
      <c r="B48" s="124"/>
      <c r="C48" s="98" t="s">
        <v>77</v>
      </c>
      <c r="D48" s="99" t="s">
        <v>78</v>
      </c>
      <c r="E48" s="102"/>
      <c r="F48" s="251">
        <v>512.5</v>
      </c>
      <c r="G48" s="125">
        <v>535.5</v>
      </c>
      <c r="I48" s="182">
        <v>25</v>
      </c>
      <c r="J48" s="174">
        <f>MIN(K48:L48)</f>
        <v>512.5</v>
      </c>
      <c r="K48" s="113">
        <f>IF(F48&gt;0,F48,"NQ")</f>
        <v>512.5</v>
      </c>
      <c r="L48" s="143">
        <f>IF(G48&gt;0,G48,"NQ")</f>
        <v>535.5</v>
      </c>
      <c r="M48" s="177"/>
      <c r="N48" s="154">
        <f>ROUND(IF(K48="NQ",0,SUM($J48/K48*$I48)),2)</f>
        <v>25</v>
      </c>
      <c r="O48" s="155">
        <f>ROUND(IF(L48="NQ",0,SUM($J48/L48*$I48)),2)</f>
        <v>23.93</v>
      </c>
    </row>
    <row r="49" spans="2:15">
      <c r="B49" s="124"/>
      <c r="C49" s="98" t="s">
        <v>79</v>
      </c>
      <c r="D49" s="99" t="s">
        <v>80</v>
      </c>
      <c r="E49" s="102"/>
      <c r="F49" s="251">
        <v>512.5</v>
      </c>
      <c r="G49" s="125">
        <v>489.6</v>
      </c>
      <c r="I49" s="182">
        <v>25</v>
      </c>
      <c r="J49" s="174">
        <f>MIN(K49:L49)</f>
        <v>489.6</v>
      </c>
      <c r="K49" s="113">
        <f>IF(F49&gt;0,F49,"NQ")</f>
        <v>512.5</v>
      </c>
      <c r="L49" s="143">
        <f>IF(G49&gt;0,G49,"NQ")</f>
        <v>489.6</v>
      </c>
      <c r="M49" s="177"/>
      <c r="N49" s="154">
        <f>ROUND(IF(K49="NQ",0,SUM($J49/K49*$I49)),2)</f>
        <v>23.88</v>
      </c>
      <c r="O49" s="155">
        <f>ROUND(IF(L49="NQ",0,SUM($J49/L49*$I49)),2)</f>
        <v>25</v>
      </c>
    </row>
    <row r="50" spans="2:15">
      <c r="B50" s="124"/>
      <c r="C50" s="98" t="s">
        <v>81</v>
      </c>
      <c r="D50" s="99" t="s">
        <v>82</v>
      </c>
      <c r="E50" s="102"/>
      <c r="F50" s="251">
        <v>512.5</v>
      </c>
      <c r="G50" s="125">
        <v>499.8</v>
      </c>
      <c r="I50" s="182">
        <v>25</v>
      </c>
      <c r="J50" s="174">
        <f>MIN(K50:L50)</f>
        <v>499.8</v>
      </c>
      <c r="K50" s="113">
        <f>IF(F50&gt;0,F50,"NQ")</f>
        <v>512.5</v>
      </c>
      <c r="L50" s="143">
        <f>IF(G50&gt;0,G50,"NQ")</f>
        <v>499.8</v>
      </c>
      <c r="M50" s="177"/>
      <c r="N50" s="154">
        <f>ROUND(IF(K50="NQ",0,SUM($J50/K50*$I50)),2)</f>
        <v>24.38</v>
      </c>
      <c r="O50" s="155">
        <f>ROUND(IF(L50="NQ",0,SUM($J50/L50*$I50)),2)</f>
        <v>25</v>
      </c>
    </row>
    <row r="51" spans="2:15">
      <c r="B51" s="124"/>
      <c r="C51" s="98" t="s">
        <v>83</v>
      </c>
      <c r="D51" s="99" t="s">
        <v>84</v>
      </c>
      <c r="E51" s="102"/>
      <c r="F51" s="251">
        <v>512.5</v>
      </c>
      <c r="G51" s="125">
        <v>504.90000000000003</v>
      </c>
      <c r="I51" s="182">
        <v>25</v>
      </c>
      <c r="J51" s="174">
        <f>MIN(K51:L51)</f>
        <v>504.90000000000003</v>
      </c>
      <c r="K51" s="113">
        <f>IF(F51&gt;0,F51,"NQ")</f>
        <v>512.5</v>
      </c>
      <c r="L51" s="143">
        <f>IF(G51&gt;0,G51,"NQ")</f>
        <v>504.90000000000003</v>
      </c>
      <c r="M51" s="177"/>
      <c r="N51" s="154">
        <f>ROUND(IF(K51="NQ",0,SUM($J51/K51*$I51)),2)</f>
        <v>24.63</v>
      </c>
      <c r="O51" s="155">
        <f>ROUND(IF(L51="NQ",0,SUM($J51/L51*$I51)),2)</f>
        <v>25</v>
      </c>
    </row>
    <row r="52" spans="2:15">
      <c r="B52" s="124"/>
      <c r="C52" s="98" t="s">
        <v>85</v>
      </c>
      <c r="D52" s="99" t="s">
        <v>125</v>
      </c>
      <c r="E52" s="102"/>
      <c r="F52" s="251">
        <v>615</v>
      </c>
      <c r="G52" s="125">
        <v>642.6</v>
      </c>
      <c r="I52" s="182">
        <v>25</v>
      </c>
      <c r="J52" s="174">
        <f>MIN(K52:L52)</f>
        <v>615</v>
      </c>
      <c r="K52" s="113">
        <f>IF(F52&gt;0,F52,"NQ")</f>
        <v>615</v>
      </c>
      <c r="L52" s="143">
        <f>IF(G52&gt;0,G52,"NQ")</f>
        <v>642.6</v>
      </c>
      <c r="M52" s="177"/>
      <c r="N52" s="154">
        <f>ROUND(IF(K52="NQ",0,SUM($J52/K52*$I52)),2)</f>
        <v>25</v>
      </c>
      <c r="O52" s="155">
        <f>ROUND(IF(L52="NQ",0,SUM($J52/L52*$I52)),2)</f>
        <v>23.93</v>
      </c>
    </row>
    <row r="53" spans="2:15">
      <c r="B53" s="124"/>
      <c r="C53" s="98" t="s">
        <v>86</v>
      </c>
      <c r="D53" s="99" t="s">
        <v>87</v>
      </c>
      <c r="E53" s="102"/>
      <c r="F53" s="251">
        <v>461.24999999999994</v>
      </c>
      <c r="G53" s="125">
        <v>481.95</v>
      </c>
      <c r="I53" s="182">
        <v>25</v>
      </c>
      <c r="J53" s="174">
        <f>MIN(K53:L53)</f>
        <v>461.24999999999994</v>
      </c>
      <c r="K53" s="113">
        <f>IF(F53&gt;0,F53,"NQ")</f>
        <v>461.24999999999994</v>
      </c>
      <c r="L53" s="143">
        <f>IF(G53&gt;0,G53,"NQ")</f>
        <v>481.95</v>
      </c>
      <c r="M53" s="177"/>
      <c r="N53" s="154">
        <f>ROUND(IF(K53="NQ",0,SUM($J53/K53*$I53)),2)</f>
        <v>25</v>
      </c>
      <c r="O53" s="155">
        <f>ROUND(IF(L53="NQ",0,SUM($J53/L53*$I53)),2)</f>
        <v>23.93</v>
      </c>
    </row>
    <row r="54" spans="2:15">
      <c r="B54" s="124"/>
      <c r="C54" s="98" t="s">
        <v>88</v>
      </c>
      <c r="D54" s="99" t="s">
        <v>89</v>
      </c>
      <c r="E54" s="102"/>
      <c r="F54" s="251">
        <v>0</v>
      </c>
      <c r="G54" s="125">
        <v>374.85</v>
      </c>
      <c r="I54" s="182">
        <v>25</v>
      </c>
      <c r="J54" s="174">
        <f>MIN(K54:L54)</f>
        <v>374.85</v>
      </c>
      <c r="K54" s="113" t="str">
        <f>IF(F54&gt;0,F54,"NQ")</f>
        <v>NQ</v>
      </c>
      <c r="L54" s="143">
        <f>IF(G54&gt;0,G54,"NQ")</f>
        <v>374.85</v>
      </c>
      <c r="M54" s="177"/>
      <c r="N54" s="154">
        <f>ROUND(IF(K54="NQ",0,SUM($J54/K54*$I54)),2)</f>
        <v>0</v>
      </c>
      <c r="O54" s="155">
        <f>ROUND(IF(L54="NQ",0,SUM($J54/L54*$I54)),2)</f>
        <v>25</v>
      </c>
    </row>
    <row r="55" spans="2:15">
      <c r="B55" s="124"/>
      <c r="C55" s="98" t="s">
        <v>90</v>
      </c>
      <c r="D55" s="99" t="s">
        <v>91</v>
      </c>
      <c r="E55" s="102"/>
      <c r="F55" s="251">
        <v>307.5</v>
      </c>
      <c r="G55" s="125">
        <v>321.3</v>
      </c>
      <c r="I55" s="182">
        <v>25</v>
      </c>
      <c r="J55" s="174">
        <f>MIN(K55:L55)</f>
        <v>307.5</v>
      </c>
      <c r="K55" s="113">
        <f>IF(F55&gt;0,F55,"NQ")</f>
        <v>307.5</v>
      </c>
      <c r="L55" s="143">
        <f>IF(G55&gt;0,G55,"NQ")</f>
        <v>321.3</v>
      </c>
      <c r="M55" s="177"/>
      <c r="N55" s="154">
        <f>ROUND(IF(K55="NQ",0,SUM($J55/K55*$I55)),2)</f>
        <v>25</v>
      </c>
      <c r="O55" s="155">
        <f>ROUND(IF(L55="NQ",0,SUM($J55/L55*$I55)),2)</f>
        <v>23.93</v>
      </c>
    </row>
    <row r="56" spans="2:15">
      <c r="B56" s="124"/>
      <c r="C56" s="98" t="s">
        <v>92</v>
      </c>
      <c r="D56" s="99" t="s">
        <v>93</v>
      </c>
      <c r="E56" s="102"/>
      <c r="F56" s="251">
        <v>615</v>
      </c>
      <c r="G56" s="125">
        <v>642.6</v>
      </c>
      <c r="I56" s="182">
        <v>25</v>
      </c>
      <c r="J56" s="174">
        <f>MIN(K56:L56)</f>
        <v>615</v>
      </c>
      <c r="K56" s="113">
        <f>IF(F56&gt;0,F56,"NQ")</f>
        <v>615</v>
      </c>
      <c r="L56" s="143">
        <f>IF(G56&gt;0,G56,"NQ")</f>
        <v>642.6</v>
      </c>
      <c r="M56" s="177"/>
      <c r="N56" s="154">
        <f>ROUND(IF(K56="NQ",0,SUM($J56/K56*$I56)),2)</f>
        <v>25</v>
      </c>
      <c r="O56" s="155">
        <f>ROUND(IF(L56="NQ",0,SUM($J56/L56*$I56)),2)</f>
        <v>23.93</v>
      </c>
    </row>
    <row r="57" spans="2:15">
      <c r="B57" s="124"/>
      <c r="C57" s="98" t="s">
        <v>94</v>
      </c>
      <c r="D57" s="99" t="s">
        <v>95</v>
      </c>
      <c r="E57" s="102"/>
      <c r="F57" s="251">
        <v>461.24999999999994</v>
      </c>
      <c r="G57" s="125">
        <v>481.95</v>
      </c>
      <c r="I57" s="182">
        <v>25</v>
      </c>
      <c r="J57" s="174">
        <f>MIN(K57:L57)</f>
        <v>461.24999999999994</v>
      </c>
      <c r="K57" s="113">
        <f>IF(F57&gt;0,F57,"NQ")</f>
        <v>461.24999999999994</v>
      </c>
      <c r="L57" s="143">
        <f>IF(G57&gt;0,G57,"NQ")</f>
        <v>481.95</v>
      </c>
      <c r="M57" s="177"/>
      <c r="N57" s="154">
        <f>ROUND(IF(K57="NQ",0,SUM($J57/K57*$I57)),2)</f>
        <v>25</v>
      </c>
      <c r="O57" s="155">
        <f>ROUND(IF(L57="NQ",0,SUM($J57/L57*$I57)),2)</f>
        <v>23.93</v>
      </c>
    </row>
    <row r="58" spans="2:15">
      <c r="B58" s="124"/>
      <c r="C58" s="98" t="s">
        <v>96</v>
      </c>
      <c r="D58" s="99" t="s">
        <v>97</v>
      </c>
      <c r="E58" s="102"/>
      <c r="F58" s="251">
        <v>358.74999999999994</v>
      </c>
      <c r="G58" s="125">
        <v>374.85</v>
      </c>
      <c r="I58" s="182">
        <v>25</v>
      </c>
      <c r="J58" s="174">
        <f>MIN(K58:L58)</f>
        <v>358.74999999999994</v>
      </c>
      <c r="K58" s="113">
        <f>IF(F58&gt;0,F58,"NQ")</f>
        <v>358.74999999999994</v>
      </c>
      <c r="L58" s="143">
        <f>IF(G58&gt;0,G58,"NQ")</f>
        <v>374.85</v>
      </c>
      <c r="M58" s="177"/>
      <c r="N58" s="154">
        <f>ROUND(IF(K58="NQ",0,SUM($J58/K58*$I58)),2)</f>
        <v>25</v>
      </c>
      <c r="O58" s="155">
        <f>ROUND(IF(L58="NQ",0,SUM($J58/L58*$I58)),2)</f>
        <v>23.93</v>
      </c>
    </row>
    <row r="59" spans="2:15">
      <c r="B59" s="124"/>
      <c r="C59" s="98" t="s">
        <v>98</v>
      </c>
      <c r="D59" s="99" t="s">
        <v>68</v>
      </c>
      <c r="E59" s="102"/>
      <c r="F59" s="251">
        <v>922.49999999999989</v>
      </c>
      <c r="G59" s="125">
        <v>963.9</v>
      </c>
      <c r="I59" s="182">
        <v>25</v>
      </c>
      <c r="J59" s="174">
        <f>MIN(K59:L59)</f>
        <v>922.49999999999989</v>
      </c>
      <c r="K59" s="113">
        <f>IF(F59&gt;0,F59,"NQ")</f>
        <v>922.49999999999989</v>
      </c>
      <c r="L59" s="143">
        <f>IF(G59&gt;0,G59,"NQ")</f>
        <v>963.9</v>
      </c>
      <c r="M59" s="177"/>
      <c r="N59" s="154">
        <f>ROUND(IF(K59="NQ",0,SUM($J59/K59*$I59)),2)</f>
        <v>25</v>
      </c>
      <c r="O59" s="155">
        <f>ROUND(IF(L59="NQ",0,SUM($J59/L59*$I59)),2)</f>
        <v>23.93</v>
      </c>
    </row>
    <row r="60" spans="2:15">
      <c r="B60" s="124"/>
      <c r="C60" s="98" t="s">
        <v>99</v>
      </c>
      <c r="D60" s="99" t="s">
        <v>72</v>
      </c>
      <c r="E60" s="102"/>
      <c r="F60" s="251">
        <v>819.99999999999989</v>
      </c>
      <c r="G60" s="125">
        <v>856.80000000000007</v>
      </c>
      <c r="I60" s="182">
        <v>25</v>
      </c>
      <c r="J60" s="174">
        <f>MIN(K60:L60)</f>
        <v>819.99999999999989</v>
      </c>
      <c r="K60" s="113">
        <f>IF(F60&gt;0,F60,"NQ")</f>
        <v>819.99999999999989</v>
      </c>
      <c r="L60" s="143">
        <f>IF(G60&gt;0,G60,"NQ")</f>
        <v>856.80000000000007</v>
      </c>
      <c r="M60" s="177"/>
      <c r="N60" s="154">
        <f>ROUND(IF(K60="NQ",0,SUM($J60/K60*$I60)),2)</f>
        <v>25</v>
      </c>
      <c r="O60" s="155">
        <f>ROUND(IF(L60="NQ",0,SUM($J60/L60*$I60)),2)</f>
        <v>23.93</v>
      </c>
    </row>
    <row r="61" spans="2:15">
      <c r="B61" s="124"/>
      <c r="C61" s="98" t="s">
        <v>100</v>
      </c>
      <c r="D61" s="99" t="s">
        <v>70</v>
      </c>
      <c r="E61" s="102"/>
      <c r="F61" s="251">
        <v>819.99999999999989</v>
      </c>
      <c r="G61" s="125">
        <v>856.80000000000007</v>
      </c>
      <c r="I61" s="182">
        <v>25</v>
      </c>
      <c r="J61" s="174">
        <f>MIN(K61:L61)</f>
        <v>819.99999999999989</v>
      </c>
      <c r="K61" s="113">
        <f>IF(F61&gt;0,F61,"NQ")</f>
        <v>819.99999999999989</v>
      </c>
      <c r="L61" s="143">
        <f>IF(G61&gt;0,G61,"NQ")</f>
        <v>856.80000000000007</v>
      </c>
      <c r="M61" s="177"/>
      <c r="N61" s="154">
        <f>ROUND(IF(K61="NQ",0,SUM($J61/K61*$I61)),2)</f>
        <v>25</v>
      </c>
      <c r="O61" s="155">
        <f>ROUND(IF(L61="NQ",0,SUM($J61/L61*$I61)),2)</f>
        <v>23.93</v>
      </c>
    </row>
    <row r="62" spans="2:15">
      <c r="B62" s="124"/>
      <c r="C62" s="98" t="s">
        <v>101</v>
      </c>
      <c r="D62" s="99" t="s">
        <v>76</v>
      </c>
      <c r="E62" s="102"/>
      <c r="F62" s="251">
        <v>615</v>
      </c>
      <c r="G62" s="125">
        <v>642.6</v>
      </c>
      <c r="I62" s="182">
        <v>25</v>
      </c>
      <c r="J62" s="174">
        <f>MIN(K62:L62)</f>
        <v>615</v>
      </c>
      <c r="K62" s="113">
        <f>IF(F62&gt;0,F62,"NQ")</f>
        <v>615</v>
      </c>
      <c r="L62" s="143">
        <f>IF(G62&gt;0,G62,"NQ")</f>
        <v>642.6</v>
      </c>
      <c r="M62" s="177"/>
      <c r="N62" s="154">
        <f>ROUND(IF(K62="NQ",0,SUM($J62/K62*$I62)),2)</f>
        <v>25</v>
      </c>
      <c r="O62" s="155">
        <f>ROUND(IF(L62="NQ",0,SUM($J62/L62*$I62)),2)</f>
        <v>23.93</v>
      </c>
    </row>
    <row r="63" spans="2:15">
      <c r="B63" s="124"/>
      <c r="C63" s="98" t="s">
        <v>102</v>
      </c>
      <c r="D63" s="99" t="s">
        <v>78</v>
      </c>
      <c r="E63" s="102"/>
      <c r="F63" s="251">
        <v>512.5</v>
      </c>
      <c r="G63" s="125">
        <v>535.5</v>
      </c>
      <c r="I63" s="182">
        <v>25</v>
      </c>
      <c r="J63" s="174">
        <f>MIN(K63:L63)</f>
        <v>512.5</v>
      </c>
      <c r="K63" s="113">
        <f>IF(F63&gt;0,F63,"NQ")</f>
        <v>512.5</v>
      </c>
      <c r="L63" s="143">
        <f>IF(G63&gt;0,G63,"NQ")</f>
        <v>535.5</v>
      </c>
      <c r="M63" s="177"/>
      <c r="N63" s="154">
        <f>ROUND(IF(K63="NQ",0,SUM($J63/K63*$I63)),2)</f>
        <v>25</v>
      </c>
      <c r="O63" s="155">
        <f>ROUND(IF(L63="NQ",0,SUM($J63/L63*$I63)),2)</f>
        <v>23.93</v>
      </c>
    </row>
    <row r="64" spans="2:15">
      <c r="B64" s="124"/>
      <c r="C64" s="98" t="s">
        <v>103</v>
      </c>
      <c r="D64" s="99" t="s">
        <v>80</v>
      </c>
      <c r="E64" s="102"/>
      <c r="F64" s="251">
        <v>615</v>
      </c>
      <c r="G64" s="125">
        <v>642.6</v>
      </c>
      <c r="I64" s="182">
        <v>25</v>
      </c>
      <c r="J64" s="174">
        <f>MIN(K64:L64)</f>
        <v>615</v>
      </c>
      <c r="K64" s="113">
        <f>IF(F64&gt;0,F64,"NQ")</f>
        <v>615</v>
      </c>
      <c r="L64" s="143">
        <f>IF(G64&gt;0,G64,"NQ")</f>
        <v>642.6</v>
      </c>
      <c r="M64" s="177"/>
      <c r="N64" s="154">
        <f>ROUND(IF(K64="NQ",0,SUM($J64/K64*$I64)),2)</f>
        <v>25</v>
      </c>
      <c r="O64" s="155">
        <f>ROUND(IF(L64="NQ",0,SUM($J64/L64*$I64)),2)</f>
        <v>23.93</v>
      </c>
    </row>
    <row r="65" spans="2:15">
      <c r="B65" s="124"/>
      <c r="C65" s="98" t="s">
        <v>104</v>
      </c>
      <c r="D65" s="99" t="s">
        <v>84</v>
      </c>
      <c r="E65" s="102"/>
      <c r="F65" s="251">
        <v>512.5</v>
      </c>
      <c r="G65" s="125">
        <v>535.5</v>
      </c>
      <c r="I65" s="182">
        <v>25</v>
      </c>
      <c r="J65" s="174">
        <f>MIN(K65:L65)</f>
        <v>512.5</v>
      </c>
      <c r="K65" s="113">
        <f>IF(F65&gt;0,F65,"NQ")</f>
        <v>512.5</v>
      </c>
      <c r="L65" s="143">
        <f>IF(G65&gt;0,G65,"NQ")</f>
        <v>535.5</v>
      </c>
      <c r="M65" s="177"/>
      <c r="N65" s="154">
        <f>ROUND(IF(K65="NQ",0,SUM($J65/K65*$I65)),2)</f>
        <v>25</v>
      </c>
      <c r="O65" s="155">
        <f>ROUND(IF(L65="NQ",0,SUM($J65/L65*$I65)),2)</f>
        <v>23.93</v>
      </c>
    </row>
    <row r="66" spans="2:15">
      <c r="B66" s="124"/>
      <c r="C66" s="98" t="s">
        <v>105</v>
      </c>
      <c r="D66" s="99" t="s">
        <v>125</v>
      </c>
      <c r="E66" s="102"/>
      <c r="F66" s="251">
        <v>615</v>
      </c>
      <c r="G66" s="125">
        <v>642.6</v>
      </c>
      <c r="I66" s="182">
        <v>25</v>
      </c>
      <c r="J66" s="174">
        <f>MIN(K66:L66)</f>
        <v>615</v>
      </c>
      <c r="K66" s="113">
        <f>IF(F66&gt;0,F66,"NQ")</f>
        <v>615</v>
      </c>
      <c r="L66" s="143">
        <f>IF(G66&gt;0,G66,"NQ")</f>
        <v>642.6</v>
      </c>
      <c r="M66" s="177"/>
      <c r="N66" s="154">
        <f>ROUND(IF(K66="NQ",0,SUM($J66/K66*$I66)),2)</f>
        <v>25</v>
      </c>
      <c r="O66" s="155">
        <f>ROUND(IF(L66="NQ",0,SUM($J66/L66*$I66)),2)</f>
        <v>23.93</v>
      </c>
    </row>
    <row r="67" spans="2:15">
      <c r="B67" s="124"/>
      <c r="C67" s="98" t="s">
        <v>106</v>
      </c>
      <c r="D67" s="99" t="s">
        <v>87</v>
      </c>
      <c r="E67" s="102"/>
      <c r="F67" s="251">
        <v>461.24999999999994</v>
      </c>
      <c r="G67" s="125">
        <v>481.95</v>
      </c>
      <c r="I67" s="182">
        <v>25</v>
      </c>
      <c r="J67" s="174">
        <f>MIN(K67:L67)</f>
        <v>461.24999999999994</v>
      </c>
      <c r="K67" s="113">
        <f>IF(F67&gt;0,F67,"NQ")</f>
        <v>461.24999999999994</v>
      </c>
      <c r="L67" s="143">
        <f>IF(G67&gt;0,G67,"NQ")</f>
        <v>481.95</v>
      </c>
      <c r="M67" s="177"/>
      <c r="N67" s="154">
        <f>ROUND(IF(K67="NQ",0,SUM($J67/K67*$I67)),2)</f>
        <v>25</v>
      </c>
      <c r="O67" s="155">
        <f>ROUND(IF(L67="NQ",0,SUM($J67/L67*$I67)),2)</f>
        <v>23.93</v>
      </c>
    </row>
    <row r="68" spans="2:15">
      <c r="B68" s="124"/>
      <c r="C68" s="98" t="s">
        <v>107</v>
      </c>
      <c r="D68" s="99" t="s">
        <v>89</v>
      </c>
      <c r="E68" s="102"/>
      <c r="F68" s="251">
        <v>358.74999999999994</v>
      </c>
      <c r="G68" s="125">
        <v>374.85</v>
      </c>
      <c r="I68" s="182">
        <v>25</v>
      </c>
      <c r="J68" s="174">
        <f>MIN(K68:L68)</f>
        <v>358.74999999999994</v>
      </c>
      <c r="K68" s="113">
        <f>IF(F68&gt;0,F68,"NQ")</f>
        <v>358.74999999999994</v>
      </c>
      <c r="L68" s="143">
        <f>IF(G68&gt;0,G68,"NQ")</f>
        <v>374.85</v>
      </c>
      <c r="M68" s="177"/>
      <c r="N68" s="154">
        <f>ROUND(IF(K68="NQ",0,SUM($J68/K68*$I68)),2)</f>
        <v>25</v>
      </c>
      <c r="O68" s="155">
        <f>ROUND(IF(L68="NQ",0,SUM($J68/L68*$I68)),2)</f>
        <v>23.93</v>
      </c>
    </row>
    <row r="69" spans="2:15">
      <c r="B69" s="124"/>
      <c r="C69" s="98" t="s">
        <v>108</v>
      </c>
      <c r="D69" s="99" t="s">
        <v>91</v>
      </c>
      <c r="E69" s="102"/>
      <c r="F69" s="251">
        <v>307.5</v>
      </c>
      <c r="G69" s="125">
        <v>321.3</v>
      </c>
      <c r="I69" s="182">
        <v>25</v>
      </c>
      <c r="J69" s="174">
        <f>MIN(K69:L69)</f>
        <v>307.5</v>
      </c>
      <c r="K69" s="113">
        <f>IF(F69&gt;0,F69,"NQ")</f>
        <v>307.5</v>
      </c>
      <c r="L69" s="143">
        <f>IF(G69&gt;0,G69,"NQ")</f>
        <v>321.3</v>
      </c>
      <c r="M69" s="177"/>
      <c r="N69" s="154">
        <f>ROUND(IF(K69="NQ",0,SUM($J69/K69*$I69)),2)</f>
        <v>25</v>
      </c>
      <c r="O69" s="155">
        <f>ROUND(IF(L69="NQ",0,SUM($J69/L69*$I69)),2)</f>
        <v>23.93</v>
      </c>
    </row>
    <row r="70" spans="2:15">
      <c r="B70" s="124"/>
      <c r="C70" s="98" t="s">
        <v>34</v>
      </c>
      <c r="D70" s="99" t="s">
        <v>184</v>
      </c>
      <c r="E70" s="102"/>
      <c r="F70" s="251">
        <v>461.24999999999994</v>
      </c>
      <c r="G70" s="125">
        <v>481.95</v>
      </c>
      <c r="I70" s="182">
        <v>25</v>
      </c>
      <c r="J70" s="174">
        <f>MIN(K70:L70)</f>
        <v>461.24999999999994</v>
      </c>
      <c r="K70" s="113">
        <f>IF(F70&gt;0,F70,"NQ")</f>
        <v>461.24999999999994</v>
      </c>
      <c r="L70" s="143">
        <f>IF(G70&gt;0,G70,"NQ")</f>
        <v>481.95</v>
      </c>
      <c r="M70" s="177"/>
      <c r="N70" s="154">
        <f>ROUND(IF(K70="NQ",0,SUM($J70/K70*$I70)),2)</f>
        <v>25</v>
      </c>
      <c r="O70" s="155">
        <f>ROUND(IF(L70="NQ",0,SUM($J70/L70*$I70)),2)</f>
        <v>23.93</v>
      </c>
    </row>
    <row r="71" spans="2:15">
      <c r="B71" s="124"/>
      <c r="C71" s="98" t="s">
        <v>35</v>
      </c>
      <c r="D71" s="99" t="s">
        <v>130</v>
      </c>
      <c r="E71" s="102"/>
      <c r="F71" s="251">
        <v>461.24999999999994</v>
      </c>
      <c r="G71" s="125">
        <v>481.95</v>
      </c>
      <c r="I71" s="182">
        <v>25</v>
      </c>
      <c r="J71" s="174">
        <f>MIN(K71:L71)</f>
        <v>461.24999999999994</v>
      </c>
      <c r="K71" s="113">
        <f>IF(F71&gt;0,F71,"NQ")</f>
        <v>461.24999999999994</v>
      </c>
      <c r="L71" s="143">
        <f>IF(G71&gt;0,G71,"NQ")</f>
        <v>481.95</v>
      </c>
      <c r="M71" s="177"/>
      <c r="N71" s="154">
        <f>ROUND(IF(K71="NQ",0,SUM($J71/K71*$I71)),2)</f>
        <v>25</v>
      </c>
      <c r="O71" s="155">
        <f>ROUND(IF(L71="NQ",0,SUM($J71/L71*$I71)),2)</f>
        <v>23.93</v>
      </c>
    </row>
    <row r="72" spans="2:15">
      <c r="B72" s="124"/>
      <c r="C72" s="98" t="s">
        <v>36</v>
      </c>
      <c r="D72" s="99" t="s">
        <v>129</v>
      </c>
      <c r="E72" s="102"/>
      <c r="F72" s="251">
        <v>307.5</v>
      </c>
      <c r="G72" s="125">
        <v>321.3</v>
      </c>
      <c r="I72" s="182">
        <v>25</v>
      </c>
      <c r="J72" s="174">
        <f>MIN(K72:L72)</f>
        <v>307.5</v>
      </c>
      <c r="K72" s="113">
        <f>IF(F72&gt;0,F72,"NQ")</f>
        <v>307.5</v>
      </c>
      <c r="L72" s="143">
        <f>IF(G72&gt;0,G72,"NQ")</f>
        <v>321.3</v>
      </c>
      <c r="M72" s="177"/>
      <c r="N72" s="154">
        <f>ROUND(IF(K72="NQ",0,SUM($J72/K72*$I72)),2)</f>
        <v>25</v>
      </c>
      <c r="O72" s="155">
        <f>ROUND(IF(L72="NQ",0,SUM($J72/L72*$I72)),2)</f>
        <v>23.93</v>
      </c>
    </row>
    <row r="73" spans="2:15">
      <c r="B73" s="124"/>
      <c r="C73" s="98" t="s">
        <v>109</v>
      </c>
      <c r="D73" s="99" t="s">
        <v>118</v>
      </c>
      <c r="E73" s="102"/>
      <c r="F73" s="251">
        <v>768.74999999999989</v>
      </c>
      <c r="G73" s="125">
        <v>803.25</v>
      </c>
      <c r="I73" s="182">
        <v>25</v>
      </c>
      <c r="J73" s="174">
        <f>MIN(K73:L73)</f>
        <v>768.74999999999989</v>
      </c>
      <c r="K73" s="113">
        <f>IF(F73&gt;0,F73,"NQ")</f>
        <v>768.74999999999989</v>
      </c>
      <c r="L73" s="143">
        <f>IF(G73&gt;0,G73,"NQ")</f>
        <v>803.25</v>
      </c>
      <c r="M73" s="177"/>
      <c r="N73" s="154">
        <f>ROUND(IF(K73="NQ",0,SUM($J73/K73*$I73)),2)</f>
        <v>25</v>
      </c>
      <c r="O73" s="155">
        <f>ROUND(IF(L73="NQ",0,SUM($J73/L73*$I73)),2)</f>
        <v>23.93</v>
      </c>
    </row>
    <row r="74" spans="2:15">
      <c r="B74" s="124"/>
      <c r="C74" s="98" t="s">
        <v>110</v>
      </c>
      <c r="D74" s="99" t="s">
        <v>112</v>
      </c>
      <c r="E74" s="102"/>
      <c r="F74" s="251">
        <v>461.24999999999994</v>
      </c>
      <c r="G74" s="125">
        <v>481.95</v>
      </c>
      <c r="I74" s="182">
        <v>25</v>
      </c>
      <c r="J74" s="174">
        <f>MIN(K74:L74)</f>
        <v>461.24999999999994</v>
      </c>
      <c r="K74" s="113">
        <f>IF(F74&gt;0,F74,"NQ")</f>
        <v>461.24999999999994</v>
      </c>
      <c r="L74" s="143">
        <f>IF(G74&gt;0,G74,"NQ")</f>
        <v>481.95</v>
      </c>
      <c r="M74" s="177"/>
      <c r="N74" s="154">
        <f>ROUND(IF(K74="NQ",0,SUM($J74/K74*$I74)),2)</f>
        <v>25</v>
      </c>
      <c r="O74" s="155">
        <f>ROUND(IF(L74="NQ",0,SUM($J74/L74*$I74)),2)</f>
        <v>23.93</v>
      </c>
    </row>
    <row r="75" spans="2:15">
      <c r="B75" s="124"/>
      <c r="C75" s="98" t="s">
        <v>113</v>
      </c>
      <c r="D75" s="99" t="s">
        <v>114</v>
      </c>
      <c r="E75" s="102"/>
      <c r="F75" s="251">
        <v>409.99999999999994</v>
      </c>
      <c r="G75" s="125">
        <v>428.40000000000003</v>
      </c>
      <c r="I75" s="182">
        <v>25</v>
      </c>
      <c r="J75" s="174">
        <f>MIN(K75:L75)</f>
        <v>409.99999999999994</v>
      </c>
      <c r="K75" s="113">
        <f>IF(F75&gt;0,F75,"NQ")</f>
        <v>409.99999999999994</v>
      </c>
      <c r="L75" s="143">
        <f>IF(G75&gt;0,G75,"NQ")</f>
        <v>428.40000000000003</v>
      </c>
      <c r="M75" s="177"/>
      <c r="N75" s="154">
        <f>ROUND(IF(K75="NQ",0,SUM($J75/K75*$I75)),2)</f>
        <v>25</v>
      </c>
      <c r="O75" s="155">
        <f>ROUND(IF(L75="NQ",0,SUM($J75/L75*$I75)),2)</f>
        <v>23.93</v>
      </c>
    </row>
    <row r="76" spans="2:15">
      <c r="B76" s="124"/>
      <c r="C76" s="98" t="s">
        <v>115</v>
      </c>
      <c r="D76" s="99" t="s">
        <v>116</v>
      </c>
      <c r="E76" s="102"/>
      <c r="F76" s="251">
        <v>384.37499999999994</v>
      </c>
      <c r="G76" s="125">
        <v>401.625</v>
      </c>
      <c r="I76" s="182">
        <v>25</v>
      </c>
      <c r="J76" s="174">
        <f>MIN(K76:L76)</f>
        <v>384.37499999999994</v>
      </c>
      <c r="K76" s="113">
        <f>IF(F76&gt;0,F76,"NQ")</f>
        <v>384.37499999999994</v>
      </c>
      <c r="L76" s="143">
        <f>IF(G76&gt;0,G76,"NQ")</f>
        <v>401.625</v>
      </c>
      <c r="M76" s="177"/>
      <c r="N76" s="154">
        <f>ROUND(IF(K76="NQ",0,SUM($J76/K76*$I76)),2)</f>
        <v>25</v>
      </c>
      <c r="O76" s="155">
        <f>ROUND(IF(L76="NQ",0,SUM($J76/L76*$I76)),2)</f>
        <v>23.93</v>
      </c>
    </row>
    <row r="77" spans="2:15" ht="10.9" thickBot="1">
      <c r="B77" s="126"/>
      <c r="C77" s="127" t="s">
        <v>119</v>
      </c>
      <c r="D77" s="128" t="s">
        <v>121</v>
      </c>
      <c r="E77" s="129"/>
      <c r="F77" s="252">
        <v>461.24999999999994</v>
      </c>
      <c r="G77" s="131">
        <v>481.95</v>
      </c>
      <c r="I77" s="183">
        <v>25</v>
      </c>
      <c r="J77" s="180">
        <f>MIN(K77:L77)</f>
        <v>461.24999999999994</v>
      </c>
      <c r="K77" s="148">
        <f>IF(F77&gt;0,F77,"NQ")</f>
        <v>461.24999999999994</v>
      </c>
      <c r="L77" s="149">
        <f>IF(G77&gt;0,G77,"NQ")</f>
        <v>481.95</v>
      </c>
      <c r="M77" s="177"/>
      <c r="N77" s="156">
        <f>ROUND(IF(K77="NQ",0,SUM($J77/K77*$I77)),2)</f>
        <v>25</v>
      </c>
      <c r="O77" s="158">
        <f>ROUND(IF(L77="NQ",0,SUM($J77/L77*$I77)),2)</f>
        <v>23.93</v>
      </c>
    </row>
    <row r="78" spans="2:15">
      <c r="B78" s="133" t="s">
        <v>177</v>
      </c>
      <c r="C78" s="117" t="s">
        <v>67</v>
      </c>
      <c r="D78" s="101" t="s">
        <v>68</v>
      </c>
      <c r="E78" s="102"/>
      <c r="F78" s="253">
        <v>945.56249999999977</v>
      </c>
      <c r="G78" s="273">
        <v>884.34</v>
      </c>
      <c r="I78" s="181">
        <v>25</v>
      </c>
      <c r="J78" s="139">
        <f>MIN(K78:L78)</f>
        <v>884.34</v>
      </c>
      <c r="K78" s="140">
        <f>IF(F78&gt;0,F78,"NQ")</f>
        <v>945.56249999999977</v>
      </c>
      <c r="L78" s="141">
        <f>IF(G78&gt;0,G78,"NQ")</f>
        <v>884.34</v>
      </c>
      <c r="M78" s="177"/>
      <c r="N78" s="151">
        <f>ROUND(IF(K78="NQ",0,SUM($J78/K78*$I78)),2)</f>
        <v>23.38</v>
      </c>
      <c r="O78" s="153">
        <f>ROUND(IF(L78="NQ",0,SUM($J78/L78*$I78)),2)</f>
        <v>25</v>
      </c>
    </row>
    <row r="79" spans="2:15">
      <c r="B79" s="124" t="s">
        <v>181</v>
      </c>
      <c r="C79" s="98" t="s">
        <v>69</v>
      </c>
      <c r="D79" s="99" t="s">
        <v>72</v>
      </c>
      <c r="E79" s="102"/>
      <c r="F79" s="251">
        <v>840.49999999999977</v>
      </c>
      <c r="G79" s="125">
        <v>873.93600000000004</v>
      </c>
      <c r="I79" s="182">
        <v>25</v>
      </c>
      <c r="J79" s="174">
        <f>MIN(K79:L79)</f>
        <v>840.49999999999977</v>
      </c>
      <c r="K79" s="113">
        <f>IF(F79&gt;0,F79,"NQ")</f>
        <v>840.49999999999977</v>
      </c>
      <c r="L79" s="143">
        <f>IF(G79&gt;0,G79,"NQ")</f>
        <v>873.93600000000004</v>
      </c>
      <c r="M79" s="177"/>
      <c r="N79" s="154">
        <f>ROUND(IF(K79="NQ",0,SUM($J79/K79*$I79)),2)</f>
        <v>25</v>
      </c>
      <c r="O79" s="155">
        <f>ROUND(IF(L79="NQ",0,SUM($J79/L79*$I79)),2)</f>
        <v>24.04</v>
      </c>
    </row>
    <row r="80" spans="2:15">
      <c r="B80" s="124"/>
      <c r="C80" s="98" t="s">
        <v>71</v>
      </c>
      <c r="D80" s="99" t="s">
        <v>70</v>
      </c>
      <c r="E80" s="102"/>
      <c r="F80" s="251">
        <v>840.49999999999977</v>
      </c>
      <c r="G80" s="125">
        <v>873.93600000000004</v>
      </c>
      <c r="I80" s="182">
        <v>25</v>
      </c>
      <c r="J80" s="174">
        <f>MIN(K80:L80)</f>
        <v>840.49999999999977</v>
      </c>
      <c r="K80" s="113">
        <f>IF(F80&gt;0,F80,"NQ")</f>
        <v>840.49999999999977</v>
      </c>
      <c r="L80" s="143">
        <f>IF(G80&gt;0,G80,"NQ")</f>
        <v>873.93600000000004</v>
      </c>
      <c r="M80" s="177"/>
      <c r="N80" s="154">
        <f>ROUND(IF(K80="NQ",0,SUM($J80/K80*$I80)),2)</f>
        <v>25</v>
      </c>
      <c r="O80" s="155">
        <f>ROUND(IF(L80="NQ",0,SUM($J80/L80*$I80)),2)</f>
        <v>24.04</v>
      </c>
    </row>
    <row r="81" spans="2:15">
      <c r="B81" s="124"/>
      <c r="C81" s="98" t="s">
        <v>73</v>
      </c>
      <c r="D81" s="99" t="s">
        <v>74</v>
      </c>
      <c r="E81" s="102"/>
      <c r="F81" s="251">
        <v>735.43749999999977</v>
      </c>
      <c r="G81" s="125">
        <v>0</v>
      </c>
      <c r="I81" s="182">
        <v>25</v>
      </c>
      <c r="J81" s="174">
        <f>MIN(K81:L81)</f>
        <v>735.43749999999977</v>
      </c>
      <c r="K81" s="113">
        <f>IF(F81&gt;0,F81,"NQ")</f>
        <v>735.43749999999977</v>
      </c>
      <c r="L81" s="143" t="str">
        <f>IF(G81&gt;0,G81,"NQ")</f>
        <v>NQ</v>
      </c>
      <c r="M81" s="177"/>
      <c r="N81" s="154">
        <f>ROUND(IF(K81="NQ",0,SUM($J81/K81*$I81)),2)</f>
        <v>25</v>
      </c>
      <c r="O81" s="155">
        <f>ROUND(IF(L81="NQ",0,SUM($J81/L81*$I81)),2)</f>
        <v>0</v>
      </c>
    </row>
    <row r="82" spans="2:15">
      <c r="B82" s="124"/>
      <c r="C82" s="98" t="s">
        <v>75</v>
      </c>
      <c r="D82" s="99" t="s">
        <v>76</v>
      </c>
      <c r="E82" s="102"/>
      <c r="F82" s="251">
        <v>630.375</v>
      </c>
      <c r="G82" s="125">
        <v>655.452</v>
      </c>
      <c r="I82" s="182">
        <v>25</v>
      </c>
      <c r="J82" s="174">
        <f>MIN(K82:L82)</f>
        <v>630.375</v>
      </c>
      <c r="K82" s="113">
        <f>IF(F82&gt;0,F82,"NQ")</f>
        <v>630.375</v>
      </c>
      <c r="L82" s="143">
        <f>IF(G82&gt;0,G82,"NQ")</f>
        <v>655.452</v>
      </c>
      <c r="M82" s="177"/>
      <c r="N82" s="154">
        <f>ROUND(IF(K82="NQ",0,SUM($J82/K82*$I82)),2)</f>
        <v>25</v>
      </c>
      <c r="O82" s="155">
        <f>ROUND(IF(L82="NQ",0,SUM($J82/L82*$I82)),2)</f>
        <v>24.04</v>
      </c>
    </row>
    <row r="83" spans="2:15">
      <c r="B83" s="124"/>
      <c r="C83" s="98" t="s">
        <v>77</v>
      </c>
      <c r="D83" s="99" t="s">
        <v>78</v>
      </c>
      <c r="E83" s="102"/>
      <c r="F83" s="251">
        <v>525.3125</v>
      </c>
      <c r="G83" s="125">
        <v>546.21</v>
      </c>
      <c r="I83" s="182">
        <v>25</v>
      </c>
      <c r="J83" s="174">
        <f>MIN(K83:L83)</f>
        <v>525.3125</v>
      </c>
      <c r="K83" s="113">
        <f>IF(F83&gt;0,F83,"NQ")</f>
        <v>525.3125</v>
      </c>
      <c r="L83" s="143">
        <f>IF(G83&gt;0,G83,"NQ")</f>
        <v>546.21</v>
      </c>
      <c r="M83" s="177"/>
      <c r="N83" s="154">
        <f>ROUND(IF(K83="NQ",0,SUM($J83/K83*$I83)),2)</f>
        <v>25</v>
      </c>
      <c r="O83" s="155">
        <f>ROUND(IF(L83="NQ",0,SUM($J83/L83*$I83)),2)</f>
        <v>24.04</v>
      </c>
    </row>
    <row r="84" spans="2:15">
      <c r="B84" s="124"/>
      <c r="C84" s="98" t="s">
        <v>79</v>
      </c>
      <c r="D84" s="99" t="s">
        <v>80</v>
      </c>
      <c r="E84" s="102"/>
      <c r="F84" s="251">
        <v>525.3125</v>
      </c>
      <c r="G84" s="125">
        <v>499.39200000000005</v>
      </c>
      <c r="I84" s="182">
        <v>25</v>
      </c>
      <c r="J84" s="174">
        <f>MIN(K84:L84)</f>
        <v>499.39200000000005</v>
      </c>
      <c r="K84" s="113">
        <f>IF(F84&gt;0,F84,"NQ")</f>
        <v>525.3125</v>
      </c>
      <c r="L84" s="143">
        <f>IF(G84&gt;0,G84,"NQ")</f>
        <v>499.39200000000005</v>
      </c>
      <c r="M84" s="177"/>
      <c r="N84" s="154">
        <f>ROUND(IF(K84="NQ",0,SUM($J84/K84*$I84)),2)</f>
        <v>23.77</v>
      </c>
      <c r="O84" s="155">
        <f>ROUND(IF(L84="NQ",0,SUM($J84/L84*$I84)),2)</f>
        <v>25</v>
      </c>
    </row>
    <row r="85" spans="2:15">
      <c r="B85" s="124"/>
      <c r="C85" s="98" t="s">
        <v>81</v>
      </c>
      <c r="D85" s="99" t="s">
        <v>82</v>
      </c>
      <c r="E85" s="102"/>
      <c r="F85" s="251">
        <v>525.3125</v>
      </c>
      <c r="G85" s="125">
        <v>509.79599999999999</v>
      </c>
      <c r="I85" s="182">
        <v>25</v>
      </c>
      <c r="J85" s="174">
        <f>MIN(K85:L85)</f>
        <v>509.79599999999999</v>
      </c>
      <c r="K85" s="113">
        <f>IF(F85&gt;0,F85,"NQ")</f>
        <v>525.3125</v>
      </c>
      <c r="L85" s="143">
        <f>IF(G85&gt;0,G85,"NQ")</f>
        <v>509.79599999999999</v>
      </c>
      <c r="M85" s="177"/>
      <c r="N85" s="154">
        <f>ROUND(IF(K85="NQ",0,SUM($J85/K85*$I85)),2)</f>
        <v>24.26</v>
      </c>
      <c r="O85" s="155">
        <f>ROUND(IF(L85="NQ",0,SUM($J85/L85*$I85)),2)</f>
        <v>25</v>
      </c>
    </row>
    <row r="86" spans="2:15">
      <c r="B86" s="124"/>
      <c r="C86" s="98" t="s">
        <v>83</v>
      </c>
      <c r="D86" s="99" t="s">
        <v>84</v>
      </c>
      <c r="E86" s="102"/>
      <c r="F86" s="251">
        <v>525.3125</v>
      </c>
      <c r="G86" s="125">
        <v>514.99800000000005</v>
      </c>
      <c r="I86" s="182">
        <v>25</v>
      </c>
      <c r="J86" s="174">
        <f>MIN(K86:L86)</f>
        <v>514.99800000000005</v>
      </c>
      <c r="K86" s="113">
        <f>IF(F86&gt;0,F86,"NQ")</f>
        <v>525.3125</v>
      </c>
      <c r="L86" s="143">
        <f>IF(G86&gt;0,G86,"NQ")</f>
        <v>514.99800000000005</v>
      </c>
      <c r="M86" s="177"/>
      <c r="N86" s="154">
        <f>ROUND(IF(K86="NQ",0,SUM($J86/K86*$I86)),2)</f>
        <v>24.51</v>
      </c>
      <c r="O86" s="155">
        <f>ROUND(IF(L86="NQ",0,SUM($J86/L86*$I86)),2)</f>
        <v>25</v>
      </c>
    </row>
    <row r="87" spans="2:15">
      <c r="B87" s="124"/>
      <c r="C87" s="98" t="s">
        <v>85</v>
      </c>
      <c r="D87" s="99" t="s">
        <v>125</v>
      </c>
      <c r="E87" s="102"/>
      <c r="F87" s="251">
        <v>630.375</v>
      </c>
      <c r="G87" s="125">
        <v>655.452</v>
      </c>
      <c r="I87" s="182">
        <v>25</v>
      </c>
      <c r="J87" s="174">
        <f>MIN(K87:L87)</f>
        <v>630.375</v>
      </c>
      <c r="K87" s="113">
        <f>IF(F87&gt;0,F87,"NQ")</f>
        <v>630.375</v>
      </c>
      <c r="L87" s="143">
        <f>IF(G87&gt;0,G87,"NQ")</f>
        <v>655.452</v>
      </c>
      <c r="M87" s="177"/>
      <c r="N87" s="154">
        <f>ROUND(IF(K87="NQ",0,SUM($J87/K87*$I87)),2)</f>
        <v>25</v>
      </c>
      <c r="O87" s="155">
        <f>ROUND(IF(L87="NQ",0,SUM($J87/L87*$I87)),2)</f>
        <v>24.04</v>
      </c>
    </row>
    <row r="88" spans="2:15">
      <c r="B88" s="124"/>
      <c r="C88" s="98" t="s">
        <v>86</v>
      </c>
      <c r="D88" s="99" t="s">
        <v>87</v>
      </c>
      <c r="E88" s="102"/>
      <c r="F88" s="251">
        <v>472.78124999999989</v>
      </c>
      <c r="G88" s="125">
        <v>491.589</v>
      </c>
      <c r="I88" s="182">
        <v>25</v>
      </c>
      <c r="J88" s="174">
        <f>MIN(K88:L88)</f>
        <v>472.78124999999989</v>
      </c>
      <c r="K88" s="113">
        <f>IF(F88&gt;0,F88,"NQ")</f>
        <v>472.78124999999989</v>
      </c>
      <c r="L88" s="143">
        <f>IF(G88&gt;0,G88,"NQ")</f>
        <v>491.589</v>
      </c>
      <c r="M88" s="177"/>
      <c r="N88" s="154">
        <f>ROUND(IF(K88="NQ",0,SUM($J88/K88*$I88)),2)</f>
        <v>25</v>
      </c>
      <c r="O88" s="155">
        <f>ROUND(IF(L88="NQ",0,SUM($J88/L88*$I88)),2)</f>
        <v>24.04</v>
      </c>
    </row>
    <row r="89" spans="2:15">
      <c r="B89" s="124"/>
      <c r="C89" s="98" t="s">
        <v>88</v>
      </c>
      <c r="D89" s="99" t="s">
        <v>89</v>
      </c>
      <c r="E89" s="102"/>
      <c r="F89" s="251">
        <v>0</v>
      </c>
      <c r="G89" s="125">
        <v>382.34700000000004</v>
      </c>
      <c r="I89" s="182">
        <v>25</v>
      </c>
      <c r="J89" s="174">
        <f>MIN(K89:L89)</f>
        <v>382.34700000000004</v>
      </c>
      <c r="K89" s="113" t="str">
        <f>IF(F89&gt;0,F89,"NQ")</f>
        <v>NQ</v>
      </c>
      <c r="L89" s="143">
        <f>IF(G89&gt;0,G89,"NQ")</f>
        <v>382.34700000000004</v>
      </c>
      <c r="M89" s="177"/>
      <c r="N89" s="154">
        <f>ROUND(IF(K89="NQ",0,SUM($J89/K89*$I89)),2)</f>
        <v>0</v>
      </c>
      <c r="O89" s="155">
        <f>ROUND(IF(L89="NQ",0,SUM($J89/L89*$I89)),2)</f>
        <v>25</v>
      </c>
    </row>
    <row r="90" spans="2:15">
      <c r="B90" s="124"/>
      <c r="C90" s="98" t="s">
        <v>90</v>
      </c>
      <c r="D90" s="99" t="s">
        <v>91</v>
      </c>
      <c r="E90" s="102"/>
      <c r="F90" s="251">
        <v>315.1875</v>
      </c>
      <c r="G90" s="125">
        <v>327.726</v>
      </c>
      <c r="I90" s="182">
        <v>25</v>
      </c>
      <c r="J90" s="174">
        <f>MIN(K90:L90)</f>
        <v>315.1875</v>
      </c>
      <c r="K90" s="113">
        <f>IF(F90&gt;0,F90,"NQ")</f>
        <v>315.1875</v>
      </c>
      <c r="L90" s="143">
        <f>IF(G90&gt;0,G90,"NQ")</f>
        <v>327.726</v>
      </c>
      <c r="M90" s="177"/>
      <c r="N90" s="154">
        <f>ROUND(IF(K90="NQ",0,SUM($J90/K90*$I90)),2)</f>
        <v>25</v>
      </c>
      <c r="O90" s="155">
        <f>ROUND(IF(L90="NQ",0,SUM($J90/L90*$I90)),2)</f>
        <v>24.04</v>
      </c>
    </row>
    <row r="91" spans="2:15">
      <c r="B91" s="124"/>
      <c r="C91" s="98" t="s">
        <v>92</v>
      </c>
      <c r="D91" s="99" t="s">
        <v>93</v>
      </c>
      <c r="E91" s="102"/>
      <c r="F91" s="251">
        <v>630.375</v>
      </c>
      <c r="G91" s="125">
        <v>655.452</v>
      </c>
      <c r="I91" s="182">
        <v>25</v>
      </c>
      <c r="J91" s="174">
        <f>MIN(K91:L91)</f>
        <v>630.375</v>
      </c>
      <c r="K91" s="113">
        <f>IF(F91&gt;0,F91,"NQ")</f>
        <v>630.375</v>
      </c>
      <c r="L91" s="143">
        <f>IF(G91&gt;0,G91,"NQ")</f>
        <v>655.452</v>
      </c>
      <c r="M91" s="177"/>
      <c r="N91" s="154">
        <f>ROUND(IF(K91="NQ",0,SUM($J91/K91*$I91)),2)</f>
        <v>25</v>
      </c>
      <c r="O91" s="155">
        <f>ROUND(IF(L91="NQ",0,SUM($J91/L91*$I91)),2)</f>
        <v>24.04</v>
      </c>
    </row>
    <row r="92" spans="2:15">
      <c r="B92" s="124"/>
      <c r="C92" s="98" t="s">
        <v>94</v>
      </c>
      <c r="D92" s="99" t="s">
        <v>95</v>
      </c>
      <c r="E92" s="102"/>
      <c r="F92" s="251">
        <v>472.78124999999989</v>
      </c>
      <c r="G92" s="125">
        <v>491.589</v>
      </c>
      <c r="I92" s="182">
        <v>25</v>
      </c>
      <c r="J92" s="174">
        <f>MIN(K92:L92)</f>
        <v>472.78124999999989</v>
      </c>
      <c r="K92" s="113">
        <f>IF(F92&gt;0,F92,"NQ")</f>
        <v>472.78124999999989</v>
      </c>
      <c r="L92" s="143">
        <f>IF(G92&gt;0,G92,"NQ")</f>
        <v>491.589</v>
      </c>
      <c r="M92" s="177"/>
      <c r="N92" s="154">
        <f>ROUND(IF(K92="NQ",0,SUM($J92/K92*$I92)),2)</f>
        <v>25</v>
      </c>
      <c r="O92" s="155">
        <f>ROUND(IF(L92="NQ",0,SUM($J92/L92*$I92)),2)</f>
        <v>24.04</v>
      </c>
    </row>
    <row r="93" spans="2:15">
      <c r="B93" s="124"/>
      <c r="C93" s="98" t="s">
        <v>96</v>
      </c>
      <c r="D93" s="99" t="s">
        <v>97</v>
      </c>
      <c r="E93" s="102"/>
      <c r="F93" s="251">
        <v>367.71874999999989</v>
      </c>
      <c r="G93" s="125">
        <v>382.34700000000004</v>
      </c>
      <c r="I93" s="182">
        <v>25</v>
      </c>
      <c r="J93" s="174">
        <f>MIN(K93:L93)</f>
        <v>367.71874999999989</v>
      </c>
      <c r="K93" s="113">
        <f>IF(F93&gt;0,F93,"NQ")</f>
        <v>367.71874999999989</v>
      </c>
      <c r="L93" s="143">
        <f>IF(G93&gt;0,G93,"NQ")</f>
        <v>382.34700000000004</v>
      </c>
      <c r="M93" s="177"/>
      <c r="N93" s="154">
        <f>ROUND(IF(K93="NQ",0,SUM($J93/K93*$I93)),2)</f>
        <v>25</v>
      </c>
      <c r="O93" s="155">
        <f>ROUND(IF(L93="NQ",0,SUM($J93/L93*$I93)),2)</f>
        <v>24.04</v>
      </c>
    </row>
    <row r="94" spans="2:15">
      <c r="B94" s="124"/>
      <c r="C94" s="98" t="s">
        <v>98</v>
      </c>
      <c r="D94" s="99" t="s">
        <v>68</v>
      </c>
      <c r="E94" s="102"/>
      <c r="F94" s="251">
        <v>945.56249999999977</v>
      </c>
      <c r="G94" s="125">
        <v>983.178</v>
      </c>
      <c r="I94" s="182">
        <v>25</v>
      </c>
      <c r="J94" s="174">
        <f>MIN(K94:L94)</f>
        <v>945.56249999999977</v>
      </c>
      <c r="K94" s="113">
        <f>IF(F94&gt;0,F94,"NQ")</f>
        <v>945.56249999999977</v>
      </c>
      <c r="L94" s="143">
        <f>IF(G94&gt;0,G94,"NQ")</f>
        <v>983.178</v>
      </c>
      <c r="M94" s="177"/>
      <c r="N94" s="154">
        <f>ROUND(IF(K94="NQ",0,SUM($J94/K94*$I94)),2)</f>
        <v>25</v>
      </c>
      <c r="O94" s="155">
        <f>ROUND(IF(L94="NQ",0,SUM($J94/L94*$I94)),2)</f>
        <v>24.04</v>
      </c>
    </row>
    <row r="95" spans="2:15">
      <c r="B95" s="124"/>
      <c r="C95" s="98" t="s">
        <v>99</v>
      </c>
      <c r="D95" s="99" t="s">
        <v>72</v>
      </c>
      <c r="E95" s="102"/>
      <c r="F95" s="251">
        <v>840.49999999999977</v>
      </c>
      <c r="G95" s="125">
        <v>873.93600000000004</v>
      </c>
      <c r="I95" s="182">
        <v>25</v>
      </c>
      <c r="J95" s="174">
        <f>MIN(K95:L95)</f>
        <v>840.49999999999977</v>
      </c>
      <c r="K95" s="113">
        <f>IF(F95&gt;0,F95,"NQ")</f>
        <v>840.49999999999977</v>
      </c>
      <c r="L95" s="143">
        <f>IF(G95&gt;0,G95,"NQ")</f>
        <v>873.93600000000004</v>
      </c>
      <c r="M95" s="177"/>
      <c r="N95" s="154">
        <f>ROUND(IF(K95="NQ",0,SUM($J95/K95*$I95)),2)</f>
        <v>25</v>
      </c>
      <c r="O95" s="155">
        <f>ROUND(IF(L95="NQ",0,SUM($J95/L95*$I95)),2)</f>
        <v>24.04</v>
      </c>
    </row>
    <row r="96" spans="2:15">
      <c r="B96" s="124"/>
      <c r="C96" s="98" t="s">
        <v>100</v>
      </c>
      <c r="D96" s="99" t="s">
        <v>70</v>
      </c>
      <c r="E96" s="102"/>
      <c r="F96" s="251">
        <v>840.49999999999977</v>
      </c>
      <c r="G96" s="125">
        <v>873.93600000000004</v>
      </c>
      <c r="I96" s="182">
        <v>25</v>
      </c>
      <c r="J96" s="174">
        <f>MIN(K96:L96)</f>
        <v>840.49999999999977</v>
      </c>
      <c r="K96" s="113">
        <f>IF(F96&gt;0,F96,"NQ")</f>
        <v>840.49999999999977</v>
      </c>
      <c r="L96" s="143">
        <f>IF(G96&gt;0,G96,"NQ")</f>
        <v>873.93600000000004</v>
      </c>
      <c r="M96" s="177"/>
      <c r="N96" s="154">
        <f>ROUND(IF(K96="NQ",0,SUM($J96/K96*$I96)),2)</f>
        <v>25</v>
      </c>
      <c r="O96" s="155">
        <f>ROUND(IF(L96="NQ",0,SUM($J96/L96*$I96)),2)</f>
        <v>24.04</v>
      </c>
    </row>
    <row r="97" spans="2:15">
      <c r="B97" s="124"/>
      <c r="C97" s="98" t="s">
        <v>101</v>
      </c>
      <c r="D97" s="99" t="s">
        <v>76</v>
      </c>
      <c r="E97" s="102"/>
      <c r="F97" s="251">
        <v>630.375</v>
      </c>
      <c r="G97" s="125">
        <v>655.452</v>
      </c>
      <c r="I97" s="182">
        <v>25</v>
      </c>
      <c r="J97" s="174">
        <f>MIN(K97:L97)</f>
        <v>630.375</v>
      </c>
      <c r="K97" s="113">
        <f>IF(F97&gt;0,F97,"NQ")</f>
        <v>630.375</v>
      </c>
      <c r="L97" s="143">
        <f>IF(G97&gt;0,G97,"NQ")</f>
        <v>655.452</v>
      </c>
      <c r="M97" s="177"/>
      <c r="N97" s="154">
        <f>ROUND(IF(K97="NQ",0,SUM($J97/K97*$I97)),2)</f>
        <v>25</v>
      </c>
      <c r="O97" s="155">
        <f>ROUND(IF(L97="NQ",0,SUM($J97/L97*$I97)),2)</f>
        <v>24.04</v>
      </c>
    </row>
    <row r="98" spans="2:15">
      <c r="B98" s="124"/>
      <c r="C98" s="98" t="s">
        <v>102</v>
      </c>
      <c r="D98" s="99" t="s">
        <v>78</v>
      </c>
      <c r="E98" s="102"/>
      <c r="F98" s="251">
        <v>525.3125</v>
      </c>
      <c r="G98" s="125">
        <v>546.21</v>
      </c>
      <c r="I98" s="182">
        <v>25</v>
      </c>
      <c r="J98" s="174">
        <f>MIN(K98:L98)</f>
        <v>525.3125</v>
      </c>
      <c r="K98" s="113">
        <f>IF(F98&gt;0,F98,"NQ")</f>
        <v>525.3125</v>
      </c>
      <c r="L98" s="143">
        <f>IF(G98&gt;0,G98,"NQ")</f>
        <v>546.21</v>
      </c>
      <c r="M98" s="177"/>
      <c r="N98" s="154">
        <f>ROUND(IF(K98="NQ",0,SUM($J98/K98*$I98)),2)</f>
        <v>25</v>
      </c>
      <c r="O98" s="155">
        <f>ROUND(IF(L98="NQ",0,SUM($J98/L98*$I98)),2)</f>
        <v>24.04</v>
      </c>
    </row>
    <row r="99" spans="2:15">
      <c r="B99" s="124"/>
      <c r="C99" s="98" t="s">
        <v>103</v>
      </c>
      <c r="D99" s="99" t="s">
        <v>80</v>
      </c>
      <c r="E99" s="102"/>
      <c r="F99" s="251">
        <v>630.375</v>
      </c>
      <c r="G99" s="125">
        <v>655.452</v>
      </c>
      <c r="I99" s="182">
        <v>25</v>
      </c>
      <c r="J99" s="174">
        <f>MIN(K99:L99)</f>
        <v>630.375</v>
      </c>
      <c r="K99" s="113">
        <f>IF(F99&gt;0,F99,"NQ")</f>
        <v>630.375</v>
      </c>
      <c r="L99" s="143">
        <f>IF(G99&gt;0,G99,"NQ")</f>
        <v>655.452</v>
      </c>
      <c r="M99" s="177"/>
      <c r="N99" s="154">
        <f>ROUND(IF(K99="NQ",0,SUM($J99/K99*$I99)),2)</f>
        <v>25</v>
      </c>
      <c r="O99" s="155">
        <f>ROUND(IF(L99="NQ",0,SUM($J99/L99*$I99)),2)</f>
        <v>24.04</v>
      </c>
    </row>
    <row r="100" spans="2:15">
      <c r="B100" s="124"/>
      <c r="C100" s="98" t="s">
        <v>104</v>
      </c>
      <c r="D100" s="99" t="s">
        <v>84</v>
      </c>
      <c r="E100" s="102"/>
      <c r="F100" s="251">
        <v>525.3125</v>
      </c>
      <c r="G100" s="125">
        <v>546.21</v>
      </c>
      <c r="I100" s="182">
        <v>25</v>
      </c>
      <c r="J100" s="174">
        <f>MIN(K100:L100)</f>
        <v>525.3125</v>
      </c>
      <c r="K100" s="113">
        <f>IF(F100&gt;0,F100,"NQ")</f>
        <v>525.3125</v>
      </c>
      <c r="L100" s="143">
        <f>IF(G100&gt;0,G100,"NQ")</f>
        <v>546.21</v>
      </c>
      <c r="M100" s="177"/>
      <c r="N100" s="154">
        <f>ROUND(IF(K100="NQ",0,SUM($J100/K100*$I100)),2)</f>
        <v>25</v>
      </c>
      <c r="O100" s="155">
        <f>ROUND(IF(L100="NQ",0,SUM($J100/L100*$I100)),2)</f>
        <v>24.04</v>
      </c>
    </row>
    <row r="101" spans="2:15">
      <c r="B101" s="124"/>
      <c r="C101" s="98" t="s">
        <v>105</v>
      </c>
      <c r="D101" s="99" t="s">
        <v>125</v>
      </c>
      <c r="E101" s="102"/>
      <c r="F101" s="251">
        <v>630.375</v>
      </c>
      <c r="G101" s="125">
        <v>655.452</v>
      </c>
      <c r="I101" s="182">
        <v>25</v>
      </c>
      <c r="J101" s="174">
        <f>MIN(K101:L101)</f>
        <v>630.375</v>
      </c>
      <c r="K101" s="113">
        <f>IF(F101&gt;0,F101,"NQ")</f>
        <v>630.375</v>
      </c>
      <c r="L101" s="143">
        <f>IF(G101&gt;0,G101,"NQ")</f>
        <v>655.452</v>
      </c>
      <c r="M101" s="177"/>
      <c r="N101" s="154">
        <f>ROUND(IF(K101="NQ",0,SUM($J101/K101*$I101)),2)</f>
        <v>25</v>
      </c>
      <c r="O101" s="155">
        <f>ROUND(IF(L101="NQ",0,SUM($J101/L101*$I101)),2)</f>
        <v>24.04</v>
      </c>
    </row>
    <row r="102" spans="2:15">
      <c r="B102" s="124"/>
      <c r="C102" s="98" t="s">
        <v>106</v>
      </c>
      <c r="D102" s="99" t="s">
        <v>87</v>
      </c>
      <c r="E102" s="102"/>
      <c r="F102" s="251">
        <v>472.78124999999989</v>
      </c>
      <c r="G102" s="125">
        <v>491.589</v>
      </c>
      <c r="I102" s="182">
        <v>25</v>
      </c>
      <c r="J102" s="174">
        <f>MIN(K102:L102)</f>
        <v>472.78124999999989</v>
      </c>
      <c r="K102" s="113">
        <f>IF(F102&gt;0,F102,"NQ")</f>
        <v>472.78124999999989</v>
      </c>
      <c r="L102" s="143">
        <f>IF(G102&gt;0,G102,"NQ")</f>
        <v>491.589</v>
      </c>
      <c r="M102" s="177"/>
      <c r="N102" s="154">
        <f>ROUND(IF(K102="NQ",0,SUM($J102/K102*$I102)),2)</f>
        <v>25</v>
      </c>
      <c r="O102" s="155">
        <f>ROUND(IF(L102="NQ",0,SUM($J102/L102*$I102)),2)</f>
        <v>24.04</v>
      </c>
    </row>
    <row r="103" spans="2:15">
      <c r="B103" s="124"/>
      <c r="C103" s="98" t="s">
        <v>107</v>
      </c>
      <c r="D103" s="99" t="s">
        <v>89</v>
      </c>
      <c r="E103" s="102"/>
      <c r="F103" s="251">
        <v>367.71874999999989</v>
      </c>
      <c r="G103" s="125">
        <v>382.34700000000004</v>
      </c>
      <c r="I103" s="182">
        <v>25</v>
      </c>
      <c r="J103" s="174">
        <f>MIN(K103:L103)</f>
        <v>367.71874999999989</v>
      </c>
      <c r="K103" s="113">
        <f>IF(F103&gt;0,F103,"NQ")</f>
        <v>367.71874999999989</v>
      </c>
      <c r="L103" s="143">
        <f>IF(G103&gt;0,G103,"NQ")</f>
        <v>382.34700000000004</v>
      </c>
      <c r="M103" s="177"/>
      <c r="N103" s="154">
        <f>ROUND(IF(K103="NQ",0,SUM($J103/K103*$I103)),2)</f>
        <v>25</v>
      </c>
      <c r="O103" s="155">
        <f>ROUND(IF(L103="NQ",0,SUM($J103/L103*$I103)),2)</f>
        <v>24.04</v>
      </c>
    </row>
    <row r="104" spans="2:15">
      <c r="B104" s="124"/>
      <c r="C104" s="98" t="s">
        <v>108</v>
      </c>
      <c r="D104" s="99" t="s">
        <v>91</v>
      </c>
      <c r="E104" s="102"/>
      <c r="F104" s="251">
        <v>315.1875</v>
      </c>
      <c r="G104" s="125">
        <v>327.726</v>
      </c>
      <c r="I104" s="182">
        <v>25</v>
      </c>
      <c r="J104" s="174">
        <f>MIN(K104:L104)</f>
        <v>315.1875</v>
      </c>
      <c r="K104" s="113">
        <f>IF(F104&gt;0,F104,"NQ")</f>
        <v>315.1875</v>
      </c>
      <c r="L104" s="143">
        <f>IF(G104&gt;0,G104,"NQ")</f>
        <v>327.726</v>
      </c>
      <c r="M104" s="177"/>
      <c r="N104" s="154">
        <f>ROUND(IF(K104="NQ",0,SUM($J104/K104*$I104)),2)</f>
        <v>25</v>
      </c>
      <c r="O104" s="155">
        <f>ROUND(IF(L104="NQ",0,SUM($J104/L104*$I104)),2)</f>
        <v>24.04</v>
      </c>
    </row>
    <row r="105" spans="2:15">
      <c r="B105" s="124"/>
      <c r="C105" s="98" t="s">
        <v>34</v>
      </c>
      <c r="D105" s="99" t="s">
        <v>184</v>
      </c>
      <c r="E105" s="102"/>
      <c r="F105" s="251">
        <v>472.78124999999989</v>
      </c>
      <c r="G105" s="125">
        <v>491.589</v>
      </c>
      <c r="I105" s="182">
        <v>25</v>
      </c>
      <c r="J105" s="174">
        <f>MIN(K105:L105)</f>
        <v>472.78124999999989</v>
      </c>
      <c r="K105" s="113">
        <f>IF(F105&gt;0,F105,"NQ")</f>
        <v>472.78124999999989</v>
      </c>
      <c r="L105" s="143">
        <f>IF(G105&gt;0,G105,"NQ")</f>
        <v>491.589</v>
      </c>
      <c r="M105" s="177"/>
      <c r="N105" s="154">
        <f>ROUND(IF(K105="NQ",0,SUM($J105/K105*$I105)),2)</f>
        <v>25</v>
      </c>
      <c r="O105" s="155">
        <f>ROUND(IF(L105="NQ",0,SUM($J105/L105*$I105)),2)</f>
        <v>24.04</v>
      </c>
    </row>
    <row r="106" spans="2:15">
      <c r="B106" s="124"/>
      <c r="C106" s="98" t="s">
        <v>35</v>
      </c>
      <c r="D106" s="99" t="s">
        <v>130</v>
      </c>
      <c r="E106" s="102"/>
      <c r="F106" s="251">
        <v>472.78124999999989</v>
      </c>
      <c r="G106" s="125">
        <v>491.589</v>
      </c>
      <c r="I106" s="182">
        <v>25</v>
      </c>
      <c r="J106" s="174">
        <f>MIN(K106:L106)</f>
        <v>472.78124999999989</v>
      </c>
      <c r="K106" s="113">
        <f>IF(F106&gt;0,F106,"NQ")</f>
        <v>472.78124999999989</v>
      </c>
      <c r="L106" s="143">
        <f>IF(G106&gt;0,G106,"NQ")</f>
        <v>491.589</v>
      </c>
      <c r="M106" s="177"/>
      <c r="N106" s="154">
        <f>ROUND(IF(K106="NQ",0,SUM($J106/K106*$I106)),2)</f>
        <v>25</v>
      </c>
      <c r="O106" s="155">
        <f>ROUND(IF(L106="NQ",0,SUM($J106/L106*$I106)),2)</f>
        <v>24.04</v>
      </c>
    </row>
    <row r="107" spans="2:15">
      <c r="B107" s="124"/>
      <c r="C107" s="98" t="s">
        <v>36</v>
      </c>
      <c r="D107" s="99" t="s">
        <v>129</v>
      </c>
      <c r="E107" s="102"/>
      <c r="F107" s="251">
        <v>315.1875</v>
      </c>
      <c r="G107" s="125">
        <v>327.726</v>
      </c>
      <c r="I107" s="182">
        <v>25</v>
      </c>
      <c r="J107" s="174">
        <f>MIN(K107:L107)</f>
        <v>315.1875</v>
      </c>
      <c r="K107" s="113">
        <f>IF(F107&gt;0,F107,"NQ")</f>
        <v>315.1875</v>
      </c>
      <c r="L107" s="143">
        <f>IF(G107&gt;0,G107,"NQ")</f>
        <v>327.726</v>
      </c>
      <c r="M107" s="177"/>
      <c r="N107" s="154">
        <f>ROUND(IF(K107="NQ",0,SUM($J107/K107*$I107)),2)</f>
        <v>25</v>
      </c>
      <c r="O107" s="155">
        <f>ROUND(IF(L107="NQ",0,SUM($J107/L107*$I107)),2)</f>
        <v>24.04</v>
      </c>
    </row>
    <row r="108" spans="2:15">
      <c r="B108" s="124"/>
      <c r="C108" s="98" t="s">
        <v>109</v>
      </c>
      <c r="D108" s="99" t="s">
        <v>118</v>
      </c>
      <c r="E108" s="102"/>
      <c r="F108" s="251">
        <v>787.96874999999977</v>
      </c>
      <c r="G108" s="125">
        <v>819.31500000000005</v>
      </c>
      <c r="I108" s="182">
        <v>25</v>
      </c>
      <c r="J108" s="174">
        <f>MIN(K108:L108)</f>
        <v>787.96874999999977</v>
      </c>
      <c r="K108" s="113">
        <f>IF(F108&gt;0,F108,"NQ")</f>
        <v>787.96874999999977</v>
      </c>
      <c r="L108" s="143">
        <f>IF(G108&gt;0,G108,"NQ")</f>
        <v>819.31500000000005</v>
      </c>
      <c r="M108" s="177"/>
      <c r="N108" s="154">
        <f>ROUND(IF(K108="NQ",0,SUM($J108/K108*$I108)),2)</f>
        <v>25</v>
      </c>
      <c r="O108" s="155">
        <f>ROUND(IF(L108="NQ",0,SUM($J108/L108*$I108)),2)</f>
        <v>24.04</v>
      </c>
    </row>
    <row r="109" spans="2:15">
      <c r="B109" s="124"/>
      <c r="C109" s="98" t="s">
        <v>110</v>
      </c>
      <c r="D109" s="99" t="s">
        <v>112</v>
      </c>
      <c r="E109" s="102"/>
      <c r="F109" s="251">
        <v>472.78124999999989</v>
      </c>
      <c r="G109" s="125">
        <v>491.589</v>
      </c>
      <c r="I109" s="182">
        <v>25</v>
      </c>
      <c r="J109" s="174">
        <f>MIN(K109:L109)</f>
        <v>472.78124999999989</v>
      </c>
      <c r="K109" s="113">
        <f>IF(F109&gt;0,F109,"NQ")</f>
        <v>472.78124999999989</v>
      </c>
      <c r="L109" s="143">
        <f>IF(G109&gt;0,G109,"NQ")</f>
        <v>491.589</v>
      </c>
      <c r="M109" s="177"/>
      <c r="N109" s="154">
        <f>ROUND(IF(K109="NQ",0,SUM($J109/K109*$I109)),2)</f>
        <v>25</v>
      </c>
      <c r="O109" s="155">
        <f>ROUND(IF(L109="NQ",0,SUM($J109/L109*$I109)),2)</f>
        <v>24.04</v>
      </c>
    </row>
    <row r="110" spans="2:15">
      <c r="B110" s="124"/>
      <c r="C110" s="98" t="s">
        <v>113</v>
      </c>
      <c r="D110" s="99" t="s">
        <v>114</v>
      </c>
      <c r="E110" s="102"/>
      <c r="F110" s="251">
        <v>420.24999999999989</v>
      </c>
      <c r="G110" s="125">
        <v>436.96800000000002</v>
      </c>
      <c r="I110" s="182">
        <v>25</v>
      </c>
      <c r="J110" s="174">
        <f>MIN(K110:L110)</f>
        <v>420.24999999999989</v>
      </c>
      <c r="K110" s="113">
        <f>IF(F110&gt;0,F110,"NQ")</f>
        <v>420.24999999999989</v>
      </c>
      <c r="L110" s="143">
        <f>IF(G110&gt;0,G110,"NQ")</f>
        <v>436.96800000000002</v>
      </c>
      <c r="M110" s="177"/>
      <c r="N110" s="154">
        <f>ROUND(IF(K110="NQ",0,SUM($J110/K110*$I110)),2)</f>
        <v>25</v>
      </c>
      <c r="O110" s="155">
        <f>ROUND(IF(L110="NQ",0,SUM($J110/L110*$I110)),2)</f>
        <v>24.04</v>
      </c>
    </row>
    <row r="111" spans="2:15">
      <c r="B111" s="124"/>
      <c r="C111" s="98" t="s">
        <v>115</v>
      </c>
      <c r="D111" s="99" t="s">
        <v>116</v>
      </c>
      <c r="E111" s="102"/>
      <c r="F111" s="251">
        <v>393.98437499999989</v>
      </c>
      <c r="G111" s="125">
        <v>409.65750000000003</v>
      </c>
      <c r="I111" s="182">
        <v>25</v>
      </c>
      <c r="J111" s="174">
        <f>MIN(K111:L111)</f>
        <v>393.98437499999989</v>
      </c>
      <c r="K111" s="113">
        <f>IF(F111&gt;0,F111,"NQ")</f>
        <v>393.98437499999989</v>
      </c>
      <c r="L111" s="143">
        <f>IF(G111&gt;0,G111,"NQ")</f>
        <v>409.65750000000003</v>
      </c>
      <c r="M111" s="177"/>
      <c r="N111" s="154">
        <f>ROUND(IF(K111="NQ",0,SUM($J111/K111*$I111)),2)</f>
        <v>25</v>
      </c>
      <c r="O111" s="155">
        <f>ROUND(IF(L111="NQ",0,SUM($J111/L111*$I111)),2)</f>
        <v>24.04</v>
      </c>
    </row>
    <row r="112" spans="2:15" ht="10.9" thickBot="1">
      <c r="B112" s="126"/>
      <c r="C112" s="127" t="s">
        <v>119</v>
      </c>
      <c r="D112" s="128" t="s">
        <v>121</v>
      </c>
      <c r="E112" s="129"/>
      <c r="F112" s="252">
        <v>472.78124999999989</v>
      </c>
      <c r="G112" s="131">
        <v>491.589</v>
      </c>
      <c r="I112" s="183">
        <v>25</v>
      </c>
      <c r="J112" s="180">
        <f>MIN(K112:L112)</f>
        <v>472.78124999999989</v>
      </c>
      <c r="K112" s="148">
        <f>IF(F112&gt;0,F112,"NQ")</f>
        <v>472.78124999999989</v>
      </c>
      <c r="L112" s="149">
        <f>IF(G112&gt;0,G112,"NQ")</f>
        <v>491.589</v>
      </c>
      <c r="M112" s="177"/>
      <c r="N112" s="156">
        <f>ROUND(IF(K112="NQ",0,SUM($J112/K112*$I112)),2)</f>
        <v>25</v>
      </c>
      <c r="O112" s="158">
        <f>ROUND(IF(L112="NQ",0,SUM($J112/L112*$I112)),2)</f>
        <v>24.04</v>
      </c>
    </row>
    <row r="113" spans="2:15">
      <c r="B113" s="133" t="s">
        <v>178</v>
      </c>
      <c r="C113" s="117" t="s">
        <v>67</v>
      </c>
      <c r="D113" s="101" t="s">
        <v>68</v>
      </c>
      <c r="E113" s="102"/>
      <c r="F113" s="253">
        <v>969.20156249999968</v>
      </c>
      <c r="G113" s="273">
        <v>902.02680000000009</v>
      </c>
      <c r="I113" s="181">
        <v>25</v>
      </c>
      <c r="J113" s="139">
        <f>MIN(K113:L113)</f>
        <v>902.02680000000009</v>
      </c>
      <c r="K113" s="140">
        <f>IF(F113&gt;0,F113,"NQ")</f>
        <v>969.20156249999968</v>
      </c>
      <c r="L113" s="141">
        <f>IF(G113&gt;0,G113,"NQ")</f>
        <v>902.02680000000009</v>
      </c>
      <c r="M113" s="177"/>
      <c r="N113" s="151">
        <f>ROUND(IF(K113="NQ",0,SUM($J113/K113*$I113)),2)</f>
        <v>23.27</v>
      </c>
      <c r="O113" s="153">
        <f>ROUND(IF(L113="NQ",0,SUM($J113/L113*$I113)),2)</f>
        <v>25</v>
      </c>
    </row>
    <row r="114" spans="2:15">
      <c r="B114" s="124" t="s">
        <v>182</v>
      </c>
      <c r="C114" s="98" t="s">
        <v>69</v>
      </c>
      <c r="D114" s="99" t="s">
        <v>72</v>
      </c>
      <c r="E114" s="102"/>
      <c r="F114" s="251">
        <v>861.5124999999997</v>
      </c>
      <c r="G114" s="125">
        <v>891.4147200000001</v>
      </c>
      <c r="I114" s="182">
        <v>25</v>
      </c>
      <c r="J114" s="174">
        <f>MIN(K114:L114)</f>
        <v>861.5124999999997</v>
      </c>
      <c r="K114" s="113">
        <f>IF(F114&gt;0,F114,"NQ")</f>
        <v>861.5124999999997</v>
      </c>
      <c r="L114" s="143">
        <f>IF(G114&gt;0,G114,"NQ")</f>
        <v>891.4147200000001</v>
      </c>
      <c r="M114" s="177"/>
      <c r="N114" s="154">
        <f>ROUND(IF(K114="NQ",0,SUM($J114/K114*$I114)),2)</f>
        <v>25</v>
      </c>
      <c r="O114" s="155">
        <f>ROUND(IF(L114="NQ",0,SUM($J114/L114*$I114)),2)</f>
        <v>24.16</v>
      </c>
    </row>
    <row r="115" spans="2:15">
      <c r="B115" s="124"/>
      <c r="C115" s="98" t="s">
        <v>71</v>
      </c>
      <c r="D115" s="99" t="s">
        <v>70</v>
      </c>
      <c r="E115" s="102"/>
      <c r="F115" s="251">
        <v>861.5124999999997</v>
      </c>
      <c r="G115" s="125">
        <v>891.4147200000001</v>
      </c>
      <c r="I115" s="182">
        <v>25</v>
      </c>
      <c r="J115" s="174">
        <f>MIN(K115:L115)</f>
        <v>861.5124999999997</v>
      </c>
      <c r="K115" s="113">
        <f>IF(F115&gt;0,F115,"NQ")</f>
        <v>861.5124999999997</v>
      </c>
      <c r="L115" s="143">
        <f>IF(G115&gt;0,G115,"NQ")</f>
        <v>891.4147200000001</v>
      </c>
      <c r="M115" s="177"/>
      <c r="N115" s="154">
        <f>ROUND(IF(K115="NQ",0,SUM($J115/K115*$I115)),2)</f>
        <v>25</v>
      </c>
      <c r="O115" s="155">
        <f>ROUND(IF(L115="NQ",0,SUM($J115/L115*$I115)),2)</f>
        <v>24.16</v>
      </c>
    </row>
    <row r="116" spans="2:15">
      <c r="B116" s="124"/>
      <c r="C116" s="98" t="s">
        <v>73</v>
      </c>
      <c r="D116" s="99" t="s">
        <v>74</v>
      </c>
      <c r="E116" s="102"/>
      <c r="F116" s="251">
        <v>753.82343749999973</v>
      </c>
      <c r="G116" s="125">
        <v>0</v>
      </c>
      <c r="I116" s="182">
        <v>25</v>
      </c>
      <c r="J116" s="174">
        <f>MIN(K116:L116)</f>
        <v>753.82343749999973</v>
      </c>
      <c r="K116" s="113">
        <f>IF(F116&gt;0,F116,"NQ")</f>
        <v>753.82343749999973</v>
      </c>
      <c r="L116" s="143" t="str">
        <f>IF(G116&gt;0,G116,"NQ")</f>
        <v>NQ</v>
      </c>
      <c r="M116" s="177"/>
      <c r="N116" s="154">
        <f>ROUND(IF(K116="NQ",0,SUM($J116/K116*$I116)),2)</f>
        <v>25</v>
      </c>
      <c r="O116" s="155">
        <f>ROUND(IF(L116="NQ",0,SUM($J116/L116*$I116)),2)</f>
        <v>0</v>
      </c>
    </row>
    <row r="117" spans="2:15">
      <c r="B117" s="124"/>
      <c r="C117" s="98" t="s">
        <v>75</v>
      </c>
      <c r="D117" s="99" t="s">
        <v>76</v>
      </c>
      <c r="E117" s="102"/>
      <c r="F117" s="251">
        <v>646.13437499999998</v>
      </c>
      <c r="G117" s="125">
        <v>668.56104000000005</v>
      </c>
      <c r="I117" s="182">
        <v>25</v>
      </c>
      <c r="J117" s="174">
        <f>MIN(K117:L117)</f>
        <v>646.13437499999998</v>
      </c>
      <c r="K117" s="113">
        <f>IF(F117&gt;0,F117,"NQ")</f>
        <v>646.13437499999998</v>
      </c>
      <c r="L117" s="143">
        <f>IF(G117&gt;0,G117,"NQ")</f>
        <v>668.56104000000005</v>
      </c>
      <c r="M117" s="177"/>
      <c r="N117" s="154">
        <f>ROUND(IF(K117="NQ",0,SUM($J117/K117*$I117)),2)</f>
        <v>25</v>
      </c>
      <c r="O117" s="155">
        <f>ROUND(IF(L117="NQ",0,SUM($J117/L117*$I117)),2)</f>
        <v>24.16</v>
      </c>
    </row>
    <row r="118" spans="2:15">
      <c r="B118" s="124"/>
      <c r="C118" s="98" t="s">
        <v>77</v>
      </c>
      <c r="D118" s="99" t="s">
        <v>78</v>
      </c>
      <c r="E118" s="102"/>
      <c r="F118" s="251">
        <v>538.4453125</v>
      </c>
      <c r="G118" s="125">
        <v>557.13420000000008</v>
      </c>
      <c r="I118" s="182">
        <v>25</v>
      </c>
      <c r="J118" s="174">
        <f>MIN(K118:L118)</f>
        <v>538.4453125</v>
      </c>
      <c r="K118" s="113">
        <f>IF(F118&gt;0,F118,"NQ")</f>
        <v>538.4453125</v>
      </c>
      <c r="L118" s="143">
        <f>IF(G118&gt;0,G118,"NQ")</f>
        <v>557.13420000000008</v>
      </c>
      <c r="M118" s="177"/>
      <c r="N118" s="154">
        <f>ROUND(IF(K118="NQ",0,SUM($J118/K118*$I118)),2)</f>
        <v>25</v>
      </c>
      <c r="O118" s="155">
        <f>ROUND(IF(L118="NQ",0,SUM($J118/L118*$I118)),2)</f>
        <v>24.16</v>
      </c>
    </row>
    <row r="119" spans="2:15">
      <c r="B119" s="124"/>
      <c r="C119" s="98" t="s">
        <v>79</v>
      </c>
      <c r="D119" s="99" t="s">
        <v>80</v>
      </c>
      <c r="E119" s="102"/>
      <c r="F119" s="251">
        <v>538.4453125</v>
      </c>
      <c r="G119" s="125">
        <v>509.37984000000006</v>
      </c>
      <c r="I119" s="182">
        <v>25</v>
      </c>
      <c r="J119" s="174">
        <f>MIN(K119:L119)</f>
        <v>509.37984000000006</v>
      </c>
      <c r="K119" s="113">
        <f>IF(F119&gt;0,F119,"NQ")</f>
        <v>538.4453125</v>
      </c>
      <c r="L119" s="143">
        <f>IF(G119&gt;0,G119,"NQ")</f>
        <v>509.37984000000006</v>
      </c>
      <c r="M119" s="177"/>
      <c r="N119" s="154">
        <f>ROUND(IF(K119="NQ",0,SUM($J119/K119*$I119)),2)</f>
        <v>23.65</v>
      </c>
      <c r="O119" s="155">
        <f>ROUND(IF(L119="NQ",0,SUM($J119/L119*$I119)),2)</f>
        <v>25</v>
      </c>
    </row>
    <row r="120" spans="2:15">
      <c r="B120" s="124"/>
      <c r="C120" s="98" t="s">
        <v>81</v>
      </c>
      <c r="D120" s="99" t="s">
        <v>82</v>
      </c>
      <c r="E120" s="102"/>
      <c r="F120" s="251">
        <v>538.4453125</v>
      </c>
      <c r="G120" s="125">
        <v>519.99192000000005</v>
      </c>
      <c r="I120" s="182">
        <v>25</v>
      </c>
      <c r="J120" s="174">
        <f>MIN(K120:L120)</f>
        <v>519.99192000000005</v>
      </c>
      <c r="K120" s="113">
        <f>IF(F120&gt;0,F120,"NQ")</f>
        <v>538.4453125</v>
      </c>
      <c r="L120" s="143">
        <f>IF(G120&gt;0,G120,"NQ")</f>
        <v>519.99192000000005</v>
      </c>
      <c r="M120" s="177"/>
      <c r="N120" s="154">
        <f>ROUND(IF(K120="NQ",0,SUM($J120/K120*$I120)),2)</f>
        <v>24.14</v>
      </c>
      <c r="O120" s="155">
        <f>ROUND(IF(L120="NQ",0,SUM($J120/L120*$I120)),2)</f>
        <v>25</v>
      </c>
    </row>
    <row r="121" spans="2:15">
      <c r="B121" s="124"/>
      <c r="C121" s="98" t="s">
        <v>83</v>
      </c>
      <c r="D121" s="99" t="s">
        <v>84</v>
      </c>
      <c r="E121" s="102"/>
      <c r="F121" s="251">
        <v>538.4453125</v>
      </c>
      <c r="G121" s="125">
        <v>525.2979600000001</v>
      </c>
      <c r="I121" s="182">
        <v>25</v>
      </c>
      <c r="J121" s="174">
        <f>MIN(K121:L121)</f>
        <v>525.2979600000001</v>
      </c>
      <c r="K121" s="113">
        <f>IF(F121&gt;0,F121,"NQ")</f>
        <v>538.4453125</v>
      </c>
      <c r="L121" s="143">
        <f>IF(G121&gt;0,G121,"NQ")</f>
        <v>525.2979600000001</v>
      </c>
      <c r="M121" s="177"/>
      <c r="N121" s="154">
        <f>ROUND(IF(K121="NQ",0,SUM($J121/K121*$I121)),2)</f>
        <v>24.39</v>
      </c>
      <c r="O121" s="155">
        <f>ROUND(IF(L121="NQ",0,SUM($J121/L121*$I121)),2)</f>
        <v>25</v>
      </c>
    </row>
    <row r="122" spans="2:15">
      <c r="B122" s="124"/>
      <c r="C122" s="98" t="s">
        <v>85</v>
      </c>
      <c r="D122" s="99" t="s">
        <v>125</v>
      </c>
      <c r="E122" s="102"/>
      <c r="F122" s="251">
        <v>646.13437499999998</v>
      </c>
      <c r="G122" s="125">
        <v>668.56104000000005</v>
      </c>
      <c r="I122" s="182">
        <v>25</v>
      </c>
      <c r="J122" s="174">
        <f>MIN(K122:L122)</f>
        <v>646.13437499999998</v>
      </c>
      <c r="K122" s="113">
        <f>IF(F122&gt;0,F122,"NQ")</f>
        <v>646.13437499999998</v>
      </c>
      <c r="L122" s="143">
        <f>IF(G122&gt;0,G122,"NQ")</f>
        <v>668.56104000000005</v>
      </c>
      <c r="M122" s="177"/>
      <c r="N122" s="154">
        <f>ROUND(IF(K122="NQ",0,SUM($J122/K122*$I122)),2)</f>
        <v>25</v>
      </c>
      <c r="O122" s="155">
        <f>ROUND(IF(L122="NQ",0,SUM($J122/L122*$I122)),2)</f>
        <v>24.16</v>
      </c>
    </row>
    <row r="123" spans="2:15">
      <c r="B123" s="124"/>
      <c r="C123" s="98" t="s">
        <v>86</v>
      </c>
      <c r="D123" s="99" t="s">
        <v>87</v>
      </c>
      <c r="E123" s="102"/>
      <c r="F123" s="251">
        <v>484.60078124999984</v>
      </c>
      <c r="G123" s="125">
        <v>501.42077999999998</v>
      </c>
      <c r="I123" s="182">
        <v>25</v>
      </c>
      <c r="J123" s="174">
        <f>MIN(K123:L123)</f>
        <v>484.60078124999984</v>
      </c>
      <c r="K123" s="113">
        <f>IF(F123&gt;0,F123,"NQ")</f>
        <v>484.60078124999984</v>
      </c>
      <c r="L123" s="143">
        <f>IF(G123&gt;0,G123,"NQ")</f>
        <v>501.42077999999998</v>
      </c>
      <c r="M123" s="177"/>
      <c r="N123" s="154">
        <f>ROUND(IF(K123="NQ",0,SUM($J123/K123*$I123)),2)</f>
        <v>25</v>
      </c>
      <c r="O123" s="155">
        <f>ROUND(IF(L123="NQ",0,SUM($J123/L123*$I123)),2)</f>
        <v>24.16</v>
      </c>
    </row>
    <row r="124" spans="2:15">
      <c r="B124" s="124"/>
      <c r="C124" s="98" t="s">
        <v>88</v>
      </c>
      <c r="D124" s="99" t="s">
        <v>89</v>
      </c>
      <c r="E124" s="102"/>
      <c r="F124" s="251">
        <v>0</v>
      </c>
      <c r="G124" s="125">
        <v>389.99394000000007</v>
      </c>
      <c r="I124" s="182">
        <v>25</v>
      </c>
      <c r="J124" s="174">
        <f>MIN(K124:L124)</f>
        <v>389.99394000000007</v>
      </c>
      <c r="K124" s="113" t="str">
        <f>IF(F124&gt;0,F124,"NQ")</f>
        <v>NQ</v>
      </c>
      <c r="L124" s="143">
        <f>IF(G124&gt;0,G124,"NQ")</f>
        <v>389.99394000000007</v>
      </c>
      <c r="M124" s="177"/>
      <c r="N124" s="154">
        <f>ROUND(IF(K124="NQ",0,SUM($J124/K124*$I124)),2)</f>
        <v>0</v>
      </c>
      <c r="O124" s="155">
        <f>ROUND(IF(L124="NQ",0,SUM($J124/L124*$I124)),2)</f>
        <v>25</v>
      </c>
    </row>
    <row r="125" spans="2:15">
      <c r="B125" s="124"/>
      <c r="C125" s="98" t="s">
        <v>90</v>
      </c>
      <c r="D125" s="99" t="s">
        <v>91</v>
      </c>
      <c r="E125" s="102"/>
      <c r="F125" s="251">
        <v>323.06718749999999</v>
      </c>
      <c r="G125" s="125">
        <v>334.28052000000002</v>
      </c>
      <c r="I125" s="182">
        <v>25</v>
      </c>
      <c r="J125" s="174">
        <f>MIN(K125:L125)</f>
        <v>323.06718749999999</v>
      </c>
      <c r="K125" s="113">
        <f>IF(F125&gt;0,F125,"NQ")</f>
        <v>323.06718749999999</v>
      </c>
      <c r="L125" s="143">
        <f>IF(G125&gt;0,G125,"NQ")</f>
        <v>334.28052000000002</v>
      </c>
      <c r="M125" s="177"/>
      <c r="N125" s="154">
        <f>ROUND(IF(K125="NQ",0,SUM($J125/K125*$I125)),2)</f>
        <v>25</v>
      </c>
      <c r="O125" s="155">
        <f>ROUND(IF(L125="NQ",0,SUM($J125/L125*$I125)),2)</f>
        <v>24.16</v>
      </c>
    </row>
    <row r="126" spans="2:15">
      <c r="B126" s="124"/>
      <c r="C126" s="98" t="s">
        <v>92</v>
      </c>
      <c r="D126" s="99" t="s">
        <v>93</v>
      </c>
      <c r="E126" s="102"/>
      <c r="F126" s="251">
        <v>646.13437499999998</v>
      </c>
      <c r="G126" s="125">
        <v>668.56104000000005</v>
      </c>
      <c r="I126" s="182">
        <v>25</v>
      </c>
      <c r="J126" s="174">
        <f>MIN(K126:L126)</f>
        <v>646.13437499999998</v>
      </c>
      <c r="K126" s="113">
        <f>IF(F126&gt;0,F126,"NQ")</f>
        <v>646.13437499999998</v>
      </c>
      <c r="L126" s="143">
        <f>IF(G126&gt;0,G126,"NQ")</f>
        <v>668.56104000000005</v>
      </c>
      <c r="M126" s="177"/>
      <c r="N126" s="154">
        <f>ROUND(IF(K126="NQ",0,SUM($J126/K126*$I126)),2)</f>
        <v>25</v>
      </c>
      <c r="O126" s="155">
        <f>ROUND(IF(L126="NQ",0,SUM($J126/L126*$I126)),2)</f>
        <v>24.16</v>
      </c>
    </row>
    <row r="127" spans="2:15">
      <c r="B127" s="124"/>
      <c r="C127" s="98" t="s">
        <v>94</v>
      </c>
      <c r="D127" s="99" t="s">
        <v>95</v>
      </c>
      <c r="E127" s="102"/>
      <c r="F127" s="251">
        <v>484.60078124999984</v>
      </c>
      <c r="G127" s="125">
        <v>501.42077999999998</v>
      </c>
      <c r="I127" s="182">
        <v>25</v>
      </c>
      <c r="J127" s="174">
        <f>MIN(K127:L127)</f>
        <v>484.60078124999984</v>
      </c>
      <c r="K127" s="113">
        <f>IF(F127&gt;0,F127,"NQ")</f>
        <v>484.60078124999984</v>
      </c>
      <c r="L127" s="143">
        <f>IF(G127&gt;0,G127,"NQ")</f>
        <v>501.42077999999998</v>
      </c>
      <c r="M127" s="177"/>
      <c r="N127" s="154">
        <f>ROUND(IF(K127="NQ",0,SUM($J127/K127*$I127)),2)</f>
        <v>25</v>
      </c>
      <c r="O127" s="155">
        <f>ROUND(IF(L127="NQ",0,SUM($J127/L127*$I127)),2)</f>
        <v>24.16</v>
      </c>
    </row>
    <row r="128" spans="2:15">
      <c r="B128" s="124"/>
      <c r="C128" s="98" t="s">
        <v>96</v>
      </c>
      <c r="D128" s="99" t="s">
        <v>97</v>
      </c>
      <c r="E128" s="102"/>
      <c r="F128" s="251">
        <v>376.91171874999986</v>
      </c>
      <c r="G128" s="125">
        <v>389.99394000000007</v>
      </c>
      <c r="I128" s="182">
        <v>25</v>
      </c>
      <c r="J128" s="174">
        <f>MIN(K128:L128)</f>
        <v>376.91171874999986</v>
      </c>
      <c r="K128" s="113">
        <f>IF(F128&gt;0,F128,"NQ")</f>
        <v>376.91171874999986</v>
      </c>
      <c r="L128" s="143">
        <f>IF(G128&gt;0,G128,"NQ")</f>
        <v>389.99394000000007</v>
      </c>
      <c r="M128" s="177"/>
      <c r="N128" s="154">
        <f>ROUND(IF(K128="NQ",0,SUM($J128/K128*$I128)),2)</f>
        <v>25</v>
      </c>
      <c r="O128" s="155">
        <f>ROUND(IF(L128="NQ",0,SUM($J128/L128*$I128)),2)</f>
        <v>24.16</v>
      </c>
    </row>
    <row r="129" spans="2:15">
      <c r="B129" s="124"/>
      <c r="C129" s="98" t="s">
        <v>98</v>
      </c>
      <c r="D129" s="99" t="s">
        <v>68</v>
      </c>
      <c r="E129" s="102"/>
      <c r="F129" s="251">
        <v>969.20156249999968</v>
      </c>
      <c r="G129" s="125">
        <v>1002.84156</v>
      </c>
      <c r="I129" s="182">
        <v>25</v>
      </c>
      <c r="J129" s="174">
        <f>MIN(K129:L129)</f>
        <v>969.20156249999968</v>
      </c>
      <c r="K129" s="113">
        <f>IF(F129&gt;0,F129,"NQ")</f>
        <v>969.20156249999968</v>
      </c>
      <c r="L129" s="143">
        <f>IF(G129&gt;0,G129,"NQ")</f>
        <v>1002.84156</v>
      </c>
      <c r="M129" s="177"/>
      <c r="N129" s="154">
        <f>ROUND(IF(K129="NQ",0,SUM($J129/K129*$I129)),2)</f>
        <v>25</v>
      </c>
      <c r="O129" s="155">
        <f>ROUND(IF(L129="NQ",0,SUM($J129/L129*$I129)),2)</f>
        <v>24.16</v>
      </c>
    </row>
    <row r="130" spans="2:15">
      <c r="B130" s="124"/>
      <c r="C130" s="98" t="s">
        <v>99</v>
      </c>
      <c r="D130" s="99" t="s">
        <v>72</v>
      </c>
      <c r="E130" s="102"/>
      <c r="F130" s="251">
        <v>861.5124999999997</v>
      </c>
      <c r="G130" s="125">
        <v>891.4147200000001</v>
      </c>
      <c r="I130" s="182">
        <v>25</v>
      </c>
      <c r="J130" s="174">
        <f>MIN(K130:L130)</f>
        <v>861.5124999999997</v>
      </c>
      <c r="K130" s="113">
        <f>IF(F130&gt;0,F130,"NQ")</f>
        <v>861.5124999999997</v>
      </c>
      <c r="L130" s="143">
        <f>IF(G130&gt;0,G130,"NQ")</f>
        <v>891.4147200000001</v>
      </c>
      <c r="M130" s="177"/>
      <c r="N130" s="154">
        <f>ROUND(IF(K130="NQ",0,SUM($J130/K130*$I130)),2)</f>
        <v>25</v>
      </c>
      <c r="O130" s="155">
        <f>ROUND(IF(L130="NQ",0,SUM($J130/L130*$I130)),2)</f>
        <v>24.16</v>
      </c>
    </row>
    <row r="131" spans="2:15">
      <c r="B131" s="124"/>
      <c r="C131" s="98" t="s">
        <v>100</v>
      </c>
      <c r="D131" s="99" t="s">
        <v>70</v>
      </c>
      <c r="E131" s="102"/>
      <c r="F131" s="251">
        <v>861.5124999999997</v>
      </c>
      <c r="G131" s="125">
        <v>891.4147200000001</v>
      </c>
      <c r="I131" s="182">
        <v>25</v>
      </c>
      <c r="J131" s="174">
        <f>MIN(K131:L131)</f>
        <v>861.5124999999997</v>
      </c>
      <c r="K131" s="113">
        <f>IF(F131&gt;0,F131,"NQ")</f>
        <v>861.5124999999997</v>
      </c>
      <c r="L131" s="143">
        <f>IF(G131&gt;0,G131,"NQ")</f>
        <v>891.4147200000001</v>
      </c>
      <c r="M131" s="177"/>
      <c r="N131" s="154">
        <f>ROUND(IF(K131="NQ",0,SUM($J131/K131*$I131)),2)</f>
        <v>25</v>
      </c>
      <c r="O131" s="155">
        <f>ROUND(IF(L131="NQ",0,SUM($J131/L131*$I131)),2)</f>
        <v>24.16</v>
      </c>
    </row>
    <row r="132" spans="2:15">
      <c r="B132" s="124"/>
      <c r="C132" s="98" t="s">
        <v>101</v>
      </c>
      <c r="D132" s="99" t="s">
        <v>76</v>
      </c>
      <c r="E132" s="102"/>
      <c r="F132" s="251">
        <v>646.13437499999998</v>
      </c>
      <c r="G132" s="125">
        <v>668.56104000000005</v>
      </c>
      <c r="I132" s="182">
        <v>25</v>
      </c>
      <c r="J132" s="174">
        <f>MIN(K132:L132)</f>
        <v>646.13437499999998</v>
      </c>
      <c r="K132" s="113">
        <f>IF(F132&gt;0,F132,"NQ")</f>
        <v>646.13437499999998</v>
      </c>
      <c r="L132" s="143">
        <f>IF(G132&gt;0,G132,"NQ")</f>
        <v>668.56104000000005</v>
      </c>
      <c r="M132" s="177"/>
      <c r="N132" s="154">
        <f>ROUND(IF(K132="NQ",0,SUM($J132/K132*$I132)),2)</f>
        <v>25</v>
      </c>
      <c r="O132" s="155">
        <f>ROUND(IF(L132="NQ",0,SUM($J132/L132*$I132)),2)</f>
        <v>24.16</v>
      </c>
    </row>
    <row r="133" spans="2:15">
      <c r="B133" s="124"/>
      <c r="C133" s="98" t="s">
        <v>102</v>
      </c>
      <c r="D133" s="99" t="s">
        <v>78</v>
      </c>
      <c r="E133" s="102"/>
      <c r="F133" s="251">
        <v>538.4453125</v>
      </c>
      <c r="G133" s="125">
        <v>557.13420000000008</v>
      </c>
      <c r="I133" s="182">
        <v>25</v>
      </c>
      <c r="J133" s="174">
        <f>MIN(K133:L133)</f>
        <v>538.4453125</v>
      </c>
      <c r="K133" s="113">
        <f>IF(F133&gt;0,F133,"NQ")</f>
        <v>538.4453125</v>
      </c>
      <c r="L133" s="143">
        <f>IF(G133&gt;0,G133,"NQ")</f>
        <v>557.13420000000008</v>
      </c>
      <c r="M133" s="177"/>
      <c r="N133" s="154">
        <f>ROUND(IF(K133="NQ",0,SUM($J133/K133*$I133)),2)</f>
        <v>25</v>
      </c>
      <c r="O133" s="155">
        <f>ROUND(IF(L133="NQ",0,SUM($J133/L133*$I133)),2)</f>
        <v>24.16</v>
      </c>
    </row>
    <row r="134" spans="2:15">
      <c r="B134" s="124"/>
      <c r="C134" s="98" t="s">
        <v>103</v>
      </c>
      <c r="D134" s="99" t="s">
        <v>80</v>
      </c>
      <c r="E134" s="102"/>
      <c r="F134" s="251">
        <v>646.13437499999998</v>
      </c>
      <c r="G134" s="125">
        <v>668.56104000000005</v>
      </c>
      <c r="I134" s="182">
        <v>25</v>
      </c>
      <c r="J134" s="174">
        <f>MIN(K134:L134)</f>
        <v>646.13437499999998</v>
      </c>
      <c r="K134" s="113">
        <f>IF(F134&gt;0,F134,"NQ")</f>
        <v>646.13437499999998</v>
      </c>
      <c r="L134" s="143">
        <f>IF(G134&gt;0,G134,"NQ")</f>
        <v>668.56104000000005</v>
      </c>
      <c r="M134" s="177"/>
      <c r="N134" s="154">
        <f>ROUND(IF(K134="NQ",0,SUM($J134/K134*$I134)),2)</f>
        <v>25</v>
      </c>
      <c r="O134" s="155">
        <f>ROUND(IF(L134="NQ",0,SUM($J134/L134*$I134)),2)</f>
        <v>24.16</v>
      </c>
    </row>
    <row r="135" spans="2:15">
      <c r="B135" s="124"/>
      <c r="C135" s="98" t="s">
        <v>104</v>
      </c>
      <c r="D135" s="99" t="s">
        <v>84</v>
      </c>
      <c r="E135" s="102"/>
      <c r="F135" s="251">
        <v>538.4453125</v>
      </c>
      <c r="G135" s="125">
        <v>557.13420000000008</v>
      </c>
      <c r="I135" s="182">
        <v>25</v>
      </c>
      <c r="J135" s="174">
        <f>MIN(K135:L135)</f>
        <v>538.4453125</v>
      </c>
      <c r="K135" s="113">
        <f>IF(F135&gt;0,F135,"NQ")</f>
        <v>538.4453125</v>
      </c>
      <c r="L135" s="143">
        <f>IF(G135&gt;0,G135,"NQ")</f>
        <v>557.13420000000008</v>
      </c>
      <c r="M135" s="177"/>
      <c r="N135" s="154">
        <f>ROUND(IF(K135="NQ",0,SUM($J135/K135*$I135)),2)</f>
        <v>25</v>
      </c>
      <c r="O135" s="155">
        <f>ROUND(IF(L135="NQ",0,SUM($J135/L135*$I135)),2)</f>
        <v>24.16</v>
      </c>
    </row>
    <row r="136" spans="2:15">
      <c r="B136" s="124"/>
      <c r="C136" s="98" t="s">
        <v>105</v>
      </c>
      <c r="D136" s="99" t="s">
        <v>125</v>
      </c>
      <c r="E136" s="102"/>
      <c r="F136" s="251">
        <v>646.13437499999998</v>
      </c>
      <c r="G136" s="125">
        <v>668.56104000000005</v>
      </c>
      <c r="I136" s="182">
        <v>25</v>
      </c>
      <c r="J136" s="174">
        <f>MIN(K136:L136)</f>
        <v>646.13437499999998</v>
      </c>
      <c r="K136" s="113">
        <f>IF(F136&gt;0,F136,"NQ")</f>
        <v>646.13437499999998</v>
      </c>
      <c r="L136" s="143">
        <f>IF(G136&gt;0,G136,"NQ")</f>
        <v>668.56104000000005</v>
      </c>
      <c r="M136" s="177"/>
      <c r="N136" s="154">
        <f>ROUND(IF(K136="NQ",0,SUM($J136/K136*$I136)),2)</f>
        <v>25</v>
      </c>
      <c r="O136" s="155">
        <f>ROUND(IF(L136="NQ",0,SUM($J136/L136*$I136)),2)</f>
        <v>24.16</v>
      </c>
    </row>
    <row r="137" spans="2:15">
      <c r="B137" s="124"/>
      <c r="C137" s="98" t="s">
        <v>106</v>
      </c>
      <c r="D137" s="99" t="s">
        <v>87</v>
      </c>
      <c r="E137" s="102"/>
      <c r="F137" s="251">
        <v>484.60078124999984</v>
      </c>
      <c r="G137" s="125">
        <v>501.42077999999998</v>
      </c>
      <c r="I137" s="182">
        <v>25</v>
      </c>
      <c r="J137" s="174">
        <f>MIN(K137:L137)</f>
        <v>484.60078124999984</v>
      </c>
      <c r="K137" s="113">
        <f>IF(F137&gt;0,F137,"NQ")</f>
        <v>484.60078124999984</v>
      </c>
      <c r="L137" s="143">
        <f>IF(G137&gt;0,G137,"NQ")</f>
        <v>501.42077999999998</v>
      </c>
      <c r="M137" s="177"/>
      <c r="N137" s="154">
        <f>ROUND(IF(K137="NQ",0,SUM($J137/K137*$I137)),2)</f>
        <v>25</v>
      </c>
      <c r="O137" s="155">
        <f>ROUND(IF(L137="NQ",0,SUM($J137/L137*$I137)),2)</f>
        <v>24.16</v>
      </c>
    </row>
    <row r="138" spans="2:15">
      <c r="B138" s="124"/>
      <c r="C138" s="98" t="s">
        <v>107</v>
      </c>
      <c r="D138" s="99" t="s">
        <v>89</v>
      </c>
      <c r="E138" s="102"/>
      <c r="F138" s="251">
        <v>376.91171874999986</v>
      </c>
      <c r="G138" s="125">
        <v>389.99394000000007</v>
      </c>
      <c r="I138" s="182">
        <v>25</v>
      </c>
      <c r="J138" s="174">
        <f>MIN(K138:L138)</f>
        <v>376.91171874999986</v>
      </c>
      <c r="K138" s="113">
        <f>IF(F138&gt;0,F138,"NQ")</f>
        <v>376.91171874999986</v>
      </c>
      <c r="L138" s="143">
        <f>IF(G138&gt;0,G138,"NQ")</f>
        <v>389.99394000000007</v>
      </c>
      <c r="M138" s="177"/>
      <c r="N138" s="154">
        <f>ROUND(IF(K138="NQ",0,SUM($J138/K138*$I138)),2)</f>
        <v>25</v>
      </c>
      <c r="O138" s="155">
        <f>ROUND(IF(L138="NQ",0,SUM($J138/L138*$I138)),2)</f>
        <v>24.16</v>
      </c>
    </row>
    <row r="139" spans="2:15">
      <c r="B139" s="124"/>
      <c r="C139" s="98" t="s">
        <v>108</v>
      </c>
      <c r="D139" s="99" t="s">
        <v>91</v>
      </c>
      <c r="E139" s="102"/>
      <c r="F139" s="251">
        <v>323.06718749999999</v>
      </c>
      <c r="G139" s="125">
        <v>334.28052000000002</v>
      </c>
      <c r="I139" s="182">
        <v>25</v>
      </c>
      <c r="J139" s="174">
        <f>MIN(K139:L139)</f>
        <v>323.06718749999999</v>
      </c>
      <c r="K139" s="113">
        <f>IF(F139&gt;0,F139,"NQ")</f>
        <v>323.06718749999999</v>
      </c>
      <c r="L139" s="143">
        <f>IF(G139&gt;0,G139,"NQ")</f>
        <v>334.28052000000002</v>
      </c>
      <c r="M139" s="177"/>
      <c r="N139" s="154">
        <f>ROUND(IF(K139="NQ",0,SUM($J139/K139*$I139)),2)</f>
        <v>25</v>
      </c>
      <c r="O139" s="155">
        <f>ROUND(IF(L139="NQ",0,SUM($J139/L139*$I139)),2)</f>
        <v>24.16</v>
      </c>
    </row>
    <row r="140" spans="2:15">
      <c r="B140" s="124"/>
      <c r="C140" s="98" t="s">
        <v>34</v>
      </c>
      <c r="D140" s="99" t="s">
        <v>184</v>
      </c>
      <c r="E140" s="102"/>
      <c r="F140" s="251">
        <v>484.60078124999984</v>
      </c>
      <c r="G140" s="125">
        <v>501.42077999999998</v>
      </c>
      <c r="I140" s="182">
        <v>25</v>
      </c>
      <c r="J140" s="174">
        <f>MIN(K140:L140)</f>
        <v>484.60078124999984</v>
      </c>
      <c r="K140" s="113">
        <f>IF(F140&gt;0,F140,"NQ")</f>
        <v>484.60078124999984</v>
      </c>
      <c r="L140" s="143">
        <f>IF(G140&gt;0,G140,"NQ")</f>
        <v>501.42077999999998</v>
      </c>
      <c r="M140" s="177"/>
      <c r="N140" s="154">
        <f>ROUND(IF(K140="NQ",0,SUM($J140/K140*$I140)),2)</f>
        <v>25</v>
      </c>
      <c r="O140" s="155">
        <f>ROUND(IF(L140="NQ",0,SUM($J140/L140*$I140)),2)</f>
        <v>24.16</v>
      </c>
    </row>
    <row r="141" spans="2:15">
      <c r="B141" s="124"/>
      <c r="C141" s="98" t="s">
        <v>35</v>
      </c>
      <c r="D141" s="99" t="s">
        <v>130</v>
      </c>
      <c r="E141" s="102"/>
      <c r="F141" s="251">
        <v>484.60078124999984</v>
      </c>
      <c r="G141" s="125">
        <v>501.42077999999998</v>
      </c>
      <c r="I141" s="182">
        <v>25</v>
      </c>
      <c r="J141" s="174">
        <f>MIN(K141:L141)</f>
        <v>484.60078124999984</v>
      </c>
      <c r="K141" s="113">
        <f>IF(F141&gt;0,F141,"NQ")</f>
        <v>484.60078124999984</v>
      </c>
      <c r="L141" s="143">
        <f>IF(G141&gt;0,G141,"NQ")</f>
        <v>501.42077999999998</v>
      </c>
      <c r="M141" s="177"/>
      <c r="N141" s="154">
        <f>ROUND(IF(K141="NQ",0,SUM($J141/K141*$I141)),2)</f>
        <v>25</v>
      </c>
      <c r="O141" s="155">
        <f>ROUND(IF(L141="NQ",0,SUM($J141/L141*$I141)),2)</f>
        <v>24.16</v>
      </c>
    </row>
    <row r="142" spans="2:15">
      <c r="B142" s="124"/>
      <c r="C142" s="98" t="s">
        <v>36</v>
      </c>
      <c r="D142" s="99" t="s">
        <v>129</v>
      </c>
      <c r="E142" s="102"/>
      <c r="F142" s="251">
        <v>323.06718749999999</v>
      </c>
      <c r="G142" s="125">
        <v>334.28052000000002</v>
      </c>
      <c r="I142" s="182">
        <v>25</v>
      </c>
      <c r="J142" s="174">
        <f>MIN(K142:L142)</f>
        <v>323.06718749999999</v>
      </c>
      <c r="K142" s="113">
        <f>IF(F142&gt;0,F142,"NQ")</f>
        <v>323.06718749999999</v>
      </c>
      <c r="L142" s="143">
        <f>IF(G142&gt;0,G142,"NQ")</f>
        <v>334.28052000000002</v>
      </c>
      <c r="M142" s="177"/>
      <c r="N142" s="154">
        <f>ROUND(IF(K142="NQ",0,SUM($J142/K142*$I142)),2)</f>
        <v>25</v>
      </c>
      <c r="O142" s="155">
        <f>ROUND(IF(L142="NQ",0,SUM($J142/L142*$I142)),2)</f>
        <v>24.16</v>
      </c>
    </row>
    <row r="143" spans="2:15">
      <c r="B143" s="124"/>
      <c r="C143" s="98" t="s">
        <v>109</v>
      </c>
      <c r="D143" s="99" t="s">
        <v>118</v>
      </c>
      <c r="E143" s="102"/>
      <c r="F143" s="251">
        <v>807.66796874999966</v>
      </c>
      <c r="G143" s="125">
        <v>835.70130000000006</v>
      </c>
      <c r="I143" s="182">
        <v>25</v>
      </c>
      <c r="J143" s="174">
        <f>MIN(K143:L143)</f>
        <v>807.66796874999966</v>
      </c>
      <c r="K143" s="113">
        <f>IF(F143&gt;0,F143,"NQ")</f>
        <v>807.66796874999966</v>
      </c>
      <c r="L143" s="143">
        <f>IF(G143&gt;0,G143,"NQ")</f>
        <v>835.70130000000006</v>
      </c>
      <c r="M143" s="177"/>
      <c r="N143" s="154">
        <f>ROUND(IF(K143="NQ",0,SUM($J143/K143*$I143)),2)</f>
        <v>25</v>
      </c>
      <c r="O143" s="155">
        <f>ROUND(IF(L143="NQ",0,SUM($J143/L143*$I143)),2)</f>
        <v>24.16</v>
      </c>
    </row>
    <row r="144" spans="2:15">
      <c r="B144" s="124"/>
      <c r="C144" s="98" t="s">
        <v>110</v>
      </c>
      <c r="D144" s="99" t="s">
        <v>112</v>
      </c>
      <c r="E144" s="102"/>
      <c r="F144" s="251">
        <v>484.60078124999984</v>
      </c>
      <c r="G144" s="125">
        <v>501.42077999999998</v>
      </c>
      <c r="I144" s="182">
        <v>25</v>
      </c>
      <c r="J144" s="174">
        <f>MIN(K144:L144)</f>
        <v>484.60078124999984</v>
      </c>
      <c r="K144" s="113">
        <f>IF(F144&gt;0,F144,"NQ")</f>
        <v>484.60078124999984</v>
      </c>
      <c r="L144" s="143">
        <f>IF(G144&gt;0,G144,"NQ")</f>
        <v>501.42077999999998</v>
      </c>
      <c r="M144" s="177"/>
      <c r="N144" s="154">
        <f>ROUND(IF(K144="NQ",0,SUM($J144/K144*$I144)),2)</f>
        <v>25</v>
      </c>
      <c r="O144" s="155">
        <f>ROUND(IF(L144="NQ",0,SUM($J144/L144*$I144)),2)</f>
        <v>24.16</v>
      </c>
    </row>
    <row r="145" spans="2:15">
      <c r="B145" s="124"/>
      <c r="C145" s="98" t="s">
        <v>113</v>
      </c>
      <c r="D145" s="99" t="s">
        <v>114</v>
      </c>
      <c r="E145" s="102"/>
      <c r="F145" s="251">
        <v>430.75624999999985</v>
      </c>
      <c r="G145" s="125">
        <v>445.70736000000005</v>
      </c>
      <c r="I145" s="182">
        <v>25</v>
      </c>
      <c r="J145" s="174">
        <f>MIN(K145:L145)</f>
        <v>430.75624999999985</v>
      </c>
      <c r="K145" s="113">
        <f>IF(F145&gt;0,F145,"NQ")</f>
        <v>430.75624999999985</v>
      </c>
      <c r="L145" s="143">
        <f>IF(G145&gt;0,G145,"NQ")</f>
        <v>445.70736000000005</v>
      </c>
      <c r="M145" s="177"/>
      <c r="N145" s="154">
        <f>ROUND(IF(K145="NQ",0,SUM($J145/K145*$I145)),2)</f>
        <v>25</v>
      </c>
      <c r="O145" s="155">
        <f>ROUND(IF(L145="NQ",0,SUM($J145/L145*$I145)),2)</f>
        <v>24.16</v>
      </c>
    </row>
    <row r="146" spans="2:15">
      <c r="B146" s="124"/>
      <c r="C146" s="98" t="s">
        <v>115</v>
      </c>
      <c r="D146" s="99" t="s">
        <v>116</v>
      </c>
      <c r="E146" s="102"/>
      <c r="F146" s="251">
        <v>403.83398437499983</v>
      </c>
      <c r="G146" s="125">
        <v>417.85065000000003</v>
      </c>
      <c r="I146" s="182">
        <v>25</v>
      </c>
      <c r="J146" s="174">
        <f>MIN(K146:L146)</f>
        <v>403.83398437499983</v>
      </c>
      <c r="K146" s="113">
        <f>IF(F146&gt;0,F146,"NQ")</f>
        <v>403.83398437499983</v>
      </c>
      <c r="L146" s="143">
        <f>IF(G146&gt;0,G146,"NQ")</f>
        <v>417.85065000000003</v>
      </c>
      <c r="M146" s="177"/>
      <c r="N146" s="154">
        <f>ROUND(IF(K146="NQ",0,SUM($J146/K146*$I146)),2)</f>
        <v>25</v>
      </c>
      <c r="O146" s="155">
        <f>ROUND(IF(L146="NQ",0,SUM($J146/L146*$I146)),2)</f>
        <v>24.16</v>
      </c>
    </row>
    <row r="147" spans="2:15" ht="10.9" thickBot="1">
      <c r="B147" s="126"/>
      <c r="C147" s="127" t="s">
        <v>119</v>
      </c>
      <c r="D147" s="128" t="s">
        <v>121</v>
      </c>
      <c r="E147" s="129"/>
      <c r="F147" s="252">
        <v>484.60078124999984</v>
      </c>
      <c r="G147" s="131">
        <v>501.42077999999998</v>
      </c>
      <c r="I147" s="183">
        <v>25</v>
      </c>
      <c r="J147" s="180">
        <f>MIN(K147:L147)</f>
        <v>484.60078124999984</v>
      </c>
      <c r="K147" s="148">
        <f>IF(F147&gt;0,F147,"NQ")</f>
        <v>484.60078124999984</v>
      </c>
      <c r="L147" s="149">
        <f>IF(G147&gt;0,G147,"NQ")</f>
        <v>501.42077999999998</v>
      </c>
      <c r="M147" s="177"/>
      <c r="N147" s="156">
        <f>ROUND(IF(K147="NQ",0,SUM($J147/K147*$I147)),2)</f>
        <v>25</v>
      </c>
      <c r="O147" s="158">
        <f>ROUND(IF(L147="NQ",0,SUM($J147/L147*$I147)),2)</f>
        <v>24.16</v>
      </c>
    </row>
    <row r="148" spans="2:15">
      <c r="B148" s="118" t="s">
        <v>179</v>
      </c>
      <c r="C148" s="119" t="s">
        <v>67</v>
      </c>
      <c r="D148" s="120" t="s">
        <v>68</v>
      </c>
      <c r="E148" s="121"/>
      <c r="F148" s="250">
        <v>993.43160156249962</v>
      </c>
      <c r="G148" s="273">
        <v>920.06733600000007</v>
      </c>
      <c r="I148" s="181">
        <v>25</v>
      </c>
      <c r="J148" s="139">
        <f>MIN(K148:L148)</f>
        <v>920.06733600000007</v>
      </c>
      <c r="K148" s="140">
        <f>IF(F148&gt;0,F148,"NQ")</f>
        <v>993.43160156249962</v>
      </c>
      <c r="L148" s="141">
        <f>IF(G148&gt;0,G148,"NQ")</f>
        <v>920.06733600000007</v>
      </c>
      <c r="M148" s="177"/>
      <c r="N148" s="151">
        <f>ROUND(IF(K148="NQ",0,SUM($J148/K148*$I148)),2)</f>
        <v>23.15</v>
      </c>
      <c r="O148" s="153">
        <f>ROUND(IF(L148="NQ",0,SUM($J148/L148*$I148)),2)</f>
        <v>25</v>
      </c>
    </row>
    <row r="149" spans="2:15">
      <c r="B149" s="124" t="s">
        <v>183</v>
      </c>
      <c r="C149" s="98" t="s">
        <v>69</v>
      </c>
      <c r="D149" s="99" t="s">
        <v>72</v>
      </c>
      <c r="E149" s="102"/>
      <c r="F149" s="251">
        <v>883.05031249999968</v>
      </c>
      <c r="G149" s="125">
        <v>909.24301440000011</v>
      </c>
      <c r="I149" s="182">
        <v>25</v>
      </c>
      <c r="J149" s="174">
        <f>MIN(K149:L149)</f>
        <v>883.05031249999968</v>
      </c>
      <c r="K149" s="113">
        <f>IF(F149&gt;0,F149,"NQ")</f>
        <v>883.05031249999968</v>
      </c>
      <c r="L149" s="143">
        <f>IF(G149&gt;0,G149,"NQ")</f>
        <v>909.24301440000011</v>
      </c>
      <c r="M149" s="177"/>
      <c r="N149" s="154">
        <f>ROUND(IF(K149="NQ",0,SUM($J149/K149*$I149)),2)</f>
        <v>25</v>
      </c>
      <c r="O149" s="155">
        <f>ROUND(IF(L149="NQ",0,SUM($J149/L149*$I149)),2)</f>
        <v>24.28</v>
      </c>
    </row>
    <row r="150" spans="2:15">
      <c r="B150" s="124"/>
      <c r="C150" s="98" t="s">
        <v>71</v>
      </c>
      <c r="D150" s="99" t="s">
        <v>70</v>
      </c>
      <c r="E150" s="102"/>
      <c r="F150" s="251">
        <v>883.05031249999968</v>
      </c>
      <c r="G150" s="125">
        <v>909.24301440000011</v>
      </c>
      <c r="I150" s="182">
        <v>25</v>
      </c>
      <c r="J150" s="174">
        <f>MIN(K150:L150)</f>
        <v>883.05031249999968</v>
      </c>
      <c r="K150" s="113">
        <f>IF(F150&gt;0,F150,"NQ")</f>
        <v>883.05031249999968</v>
      </c>
      <c r="L150" s="143">
        <f>IF(G150&gt;0,G150,"NQ")</f>
        <v>909.24301440000011</v>
      </c>
      <c r="M150" s="177"/>
      <c r="N150" s="154">
        <f>ROUND(IF(K150="NQ",0,SUM($J150/K150*$I150)),2)</f>
        <v>25</v>
      </c>
      <c r="O150" s="155">
        <f>ROUND(IF(L150="NQ",0,SUM($J150/L150*$I150)),2)</f>
        <v>24.28</v>
      </c>
    </row>
    <row r="151" spans="2:15">
      <c r="B151" s="124"/>
      <c r="C151" s="98" t="s">
        <v>73</v>
      </c>
      <c r="D151" s="99" t="s">
        <v>74</v>
      </c>
      <c r="E151" s="102"/>
      <c r="F151" s="251">
        <v>772.66902343749962</v>
      </c>
      <c r="G151" s="125">
        <v>0</v>
      </c>
      <c r="I151" s="182">
        <v>25</v>
      </c>
      <c r="J151" s="174">
        <f>MIN(K151:L151)</f>
        <v>772.66902343749962</v>
      </c>
      <c r="K151" s="113">
        <f>IF(F151&gt;0,F151,"NQ")</f>
        <v>772.66902343749962</v>
      </c>
      <c r="L151" s="143" t="str">
        <f>IF(G151&gt;0,G151,"NQ")</f>
        <v>NQ</v>
      </c>
      <c r="M151" s="177"/>
      <c r="N151" s="154">
        <f>ROUND(IF(K151="NQ",0,SUM($J151/K151*$I151)),2)</f>
        <v>25</v>
      </c>
      <c r="O151" s="155">
        <f>ROUND(IF(L151="NQ",0,SUM($J151/L151*$I151)),2)</f>
        <v>0</v>
      </c>
    </row>
    <row r="152" spans="2:15">
      <c r="B152" s="124"/>
      <c r="C152" s="98" t="s">
        <v>75</v>
      </c>
      <c r="D152" s="99" t="s">
        <v>76</v>
      </c>
      <c r="E152" s="102"/>
      <c r="F152" s="251">
        <v>662.2877343749999</v>
      </c>
      <c r="G152" s="125">
        <v>681.93226080000011</v>
      </c>
      <c r="I152" s="182">
        <v>25</v>
      </c>
      <c r="J152" s="174">
        <f>MIN(K152:L152)</f>
        <v>662.2877343749999</v>
      </c>
      <c r="K152" s="113">
        <f>IF(F152&gt;0,F152,"NQ")</f>
        <v>662.2877343749999</v>
      </c>
      <c r="L152" s="143">
        <f>IF(G152&gt;0,G152,"NQ")</f>
        <v>681.93226080000011</v>
      </c>
      <c r="M152" s="177"/>
      <c r="N152" s="154">
        <f>ROUND(IF(K152="NQ",0,SUM($J152/K152*$I152)),2)</f>
        <v>25</v>
      </c>
      <c r="O152" s="155">
        <f>ROUND(IF(L152="NQ",0,SUM($J152/L152*$I152)),2)</f>
        <v>24.28</v>
      </c>
    </row>
    <row r="153" spans="2:15">
      <c r="B153" s="124"/>
      <c r="C153" s="98" t="s">
        <v>77</v>
      </c>
      <c r="D153" s="99" t="s">
        <v>78</v>
      </c>
      <c r="E153" s="102"/>
      <c r="F153" s="251">
        <v>551.90644531249995</v>
      </c>
      <c r="G153" s="125">
        <v>568.27688400000011</v>
      </c>
      <c r="I153" s="182">
        <v>25</v>
      </c>
      <c r="J153" s="174">
        <f>MIN(K153:L153)</f>
        <v>551.90644531249995</v>
      </c>
      <c r="K153" s="113">
        <f>IF(F153&gt;0,F153,"NQ")</f>
        <v>551.90644531249995</v>
      </c>
      <c r="L153" s="143">
        <f>IF(G153&gt;0,G153,"NQ")</f>
        <v>568.27688400000011</v>
      </c>
      <c r="M153" s="177"/>
      <c r="N153" s="154">
        <f>ROUND(IF(K153="NQ",0,SUM($J153/K153*$I153)),2)</f>
        <v>25</v>
      </c>
      <c r="O153" s="155">
        <f>ROUND(IF(L153="NQ",0,SUM($J153/L153*$I153)),2)</f>
        <v>24.28</v>
      </c>
    </row>
    <row r="154" spans="2:15">
      <c r="B154" s="124"/>
      <c r="C154" s="98" t="s">
        <v>79</v>
      </c>
      <c r="D154" s="99" t="s">
        <v>80</v>
      </c>
      <c r="E154" s="102"/>
      <c r="F154" s="251">
        <v>551.90644531249995</v>
      </c>
      <c r="G154" s="125">
        <v>519.56743680000011</v>
      </c>
      <c r="I154" s="182">
        <v>25</v>
      </c>
      <c r="J154" s="174">
        <f>MIN(K154:L154)</f>
        <v>519.56743680000011</v>
      </c>
      <c r="K154" s="113">
        <f>IF(F154&gt;0,F154,"NQ")</f>
        <v>551.90644531249995</v>
      </c>
      <c r="L154" s="143">
        <f>IF(G154&gt;0,G154,"NQ")</f>
        <v>519.56743680000011</v>
      </c>
      <c r="M154" s="177"/>
      <c r="N154" s="154">
        <f>ROUND(IF(K154="NQ",0,SUM($J154/K154*$I154)),2)</f>
        <v>23.54</v>
      </c>
      <c r="O154" s="155">
        <f>ROUND(IF(L154="NQ",0,SUM($J154/L154*$I154)),2)</f>
        <v>25</v>
      </c>
    </row>
    <row r="155" spans="2:15">
      <c r="B155" s="124"/>
      <c r="C155" s="98" t="s">
        <v>81</v>
      </c>
      <c r="D155" s="99" t="s">
        <v>82</v>
      </c>
      <c r="E155" s="102"/>
      <c r="F155" s="251">
        <v>551.90644531249995</v>
      </c>
      <c r="G155" s="125">
        <v>530.39175840000007</v>
      </c>
      <c r="I155" s="182">
        <v>25</v>
      </c>
      <c r="J155" s="174">
        <f>MIN(K155:L155)</f>
        <v>530.39175840000007</v>
      </c>
      <c r="K155" s="113">
        <f>IF(F155&gt;0,F155,"NQ")</f>
        <v>551.90644531249995</v>
      </c>
      <c r="L155" s="143">
        <f>IF(G155&gt;0,G155,"NQ")</f>
        <v>530.39175840000007</v>
      </c>
      <c r="M155" s="177"/>
      <c r="N155" s="154">
        <f>ROUND(IF(K155="NQ",0,SUM($J155/K155*$I155)),2)</f>
        <v>24.03</v>
      </c>
      <c r="O155" s="155">
        <f>ROUND(IF(L155="NQ",0,SUM($J155/L155*$I155)),2)</f>
        <v>25</v>
      </c>
    </row>
    <row r="156" spans="2:15">
      <c r="B156" s="124"/>
      <c r="C156" s="98" t="s">
        <v>83</v>
      </c>
      <c r="D156" s="99" t="s">
        <v>84</v>
      </c>
      <c r="E156" s="102"/>
      <c r="F156" s="251">
        <v>551.90644531249995</v>
      </c>
      <c r="G156" s="125">
        <v>535.80391920000011</v>
      </c>
      <c r="I156" s="182">
        <v>25</v>
      </c>
      <c r="J156" s="174">
        <f>MIN(K156:L156)</f>
        <v>535.80391920000011</v>
      </c>
      <c r="K156" s="113">
        <f>IF(F156&gt;0,F156,"NQ")</f>
        <v>551.90644531249995</v>
      </c>
      <c r="L156" s="143">
        <f>IF(G156&gt;0,G156,"NQ")</f>
        <v>535.80391920000011</v>
      </c>
      <c r="M156" s="177"/>
      <c r="N156" s="154">
        <f>ROUND(IF(K156="NQ",0,SUM($J156/K156*$I156)),2)</f>
        <v>24.27</v>
      </c>
      <c r="O156" s="155">
        <f>ROUND(IF(L156="NQ",0,SUM($J156/L156*$I156)),2)</f>
        <v>25</v>
      </c>
    </row>
    <row r="157" spans="2:15">
      <c r="B157" s="124"/>
      <c r="C157" s="98" t="s">
        <v>85</v>
      </c>
      <c r="D157" s="99" t="s">
        <v>125</v>
      </c>
      <c r="E157" s="102"/>
      <c r="F157" s="251">
        <v>662.2877343749999</v>
      </c>
      <c r="G157" s="125">
        <v>681.93226080000011</v>
      </c>
      <c r="I157" s="182">
        <v>25</v>
      </c>
      <c r="J157" s="174">
        <f>MIN(K157:L157)</f>
        <v>662.2877343749999</v>
      </c>
      <c r="K157" s="113">
        <f>IF(F157&gt;0,F157,"NQ")</f>
        <v>662.2877343749999</v>
      </c>
      <c r="L157" s="143">
        <f>IF(G157&gt;0,G157,"NQ")</f>
        <v>681.93226080000011</v>
      </c>
      <c r="M157" s="177"/>
      <c r="N157" s="154">
        <f>ROUND(IF(K157="NQ",0,SUM($J157/K157*$I157)),2)</f>
        <v>25</v>
      </c>
      <c r="O157" s="155">
        <f>ROUND(IF(L157="NQ",0,SUM($J157/L157*$I157)),2)</f>
        <v>24.28</v>
      </c>
    </row>
    <row r="158" spans="2:15">
      <c r="B158" s="124"/>
      <c r="C158" s="98" t="s">
        <v>86</v>
      </c>
      <c r="D158" s="99" t="s">
        <v>87</v>
      </c>
      <c r="E158" s="102"/>
      <c r="F158" s="251">
        <v>496.71580078124981</v>
      </c>
      <c r="G158" s="125">
        <v>511.4491956</v>
      </c>
      <c r="I158" s="182">
        <v>25</v>
      </c>
      <c r="J158" s="174">
        <f>MIN(K158:L158)</f>
        <v>496.71580078124981</v>
      </c>
      <c r="K158" s="113">
        <f>IF(F158&gt;0,F158,"NQ")</f>
        <v>496.71580078124981</v>
      </c>
      <c r="L158" s="143">
        <f>IF(G158&gt;0,G158,"NQ")</f>
        <v>511.4491956</v>
      </c>
      <c r="M158" s="177"/>
      <c r="N158" s="154">
        <f>ROUND(IF(K158="NQ",0,SUM($J158/K158*$I158)),2)</f>
        <v>25</v>
      </c>
      <c r="O158" s="155">
        <f>ROUND(IF(L158="NQ",0,SUM($J158/L158*$I158)),2)</f>
        <v>24.28</v>
      </c>
    </row>
    <row r="159" spans="2:15">
      <c r="B159" s="124"/>
      <c r="C159" s="98" t="s">
        <v>88</v>
      </c>
      <c r="D159" s="99" t="s">
        <v>89</v>
      </c>
      <c r="E159" s="102"/>
      <c r="F159" s="251">
        <v>0</v>
      </c>
      <c r="G159" s="125">
        <v>397.79381880000005</v>
      </c>
      <c r="I159" s="182">
        <v>25</v>
      </c>
      <c r="J159" s="174">
        <f>MIN(K159:L159)</f>
        <v>397.79381880000005</v>
      </c>
      <c r="K159" s="113" t="str">
        <f>IF(F159&gt;0,F159,"NQ")</f>
        <v>NQ</v>
      </c>
      <c r="L159" s="143">
        <f>IF(G159&gt;0,G159,"NQ")</f>
        <v>397.79381880000005</v>
      </c>
      <c r="M159" s="177"/>
      <c r="N159" s="154">
        <f>ROUND(IF(K159="NQ",0,SUM($J159/K159*$I159)),2)</f>
        <v>0</v>
      </c>
      <c r="O159" s="155">
        <f>ROUND(IF(L159="NQ",0,SUM($J159/L159*$I159)),2)</f>
        <v>25</v>
      </c>
    </row>
    <row r="160" spans="2:15">
      <c r="B160" s="124"/>
      <c r="C160" s="98" t="s">
        <v>90</v>
      </c>
      <c r="D160" s="99" t="s">
        <v>91</v>
      </c>
      <c r="E160" s="102"/>
      <c r="F160" s="251">
        <v>331.14386718749995</v>
      </c>
      <c r="G160" s="125">
        <v>340.96613040000005</v>
      </c>
      <c r="I160" s="182">
        <v>25</v>
      </c>
      <c r="J160" s="174">
        <f>MIN(K160:L160)</f>
        <v>331.14386718749995</v>
      </c>
      <c r="K160" s="113">
        <f>IF(F160&gt;0,F160,"NQ")</f>
        <v>331.14386718749995</v>
      </c>
      <c r="L160" s="143">
        <f>IF(G160&gt;0,G160,"NQ")</f>
        <v>340.96613040000005</v>
      </c>
      <c r="M160" s="177"/>
      <c r="N160" s="154">
        <f>ROUND(IF(K160="NQ",0,SUM($J160/K160*$I160)),2)</f>
        <v>25</v>
      </c>
      <c r="O160" s="155">
        <f>ROUND(IF(L160="NQ",0,SUM($J160/L160*$I160)),2)</f>
        <v>24.28</v>
      </c>
    </row>
    <row r="161" spans="2:15">
      <c r="B161" s="124"/>
      <c r="C161" s="98" t="s">
        <v>92</v>
      </c>
      <c r="D161" s="99" t="s">
        <v>93</v>
      </c>
      <c r="E161" s="102"/>
      <c r="F161" s="251">
        <v>662.2877343749999</v>
      </c>
      <c r="G161" s="125">
        <v>681.93226080000011</v>
      </c>
      <c r="I161" s="182">
        <v>25</v>
      </c>
      <c r="J161" s="174">
        <f>MIN(K161:L161)</f>
        <v>662.2877343749999</v>
      </c>
      <c r="K161" s="113">
        <f>IF(F161&gt;0,F161,"NQ")</f>
        <v>662.2877343749999</v>
      </c>
      <c r="L161" s="143">
        <f>IF(G161&gt;0,G161,"NQ")</f>
        <v>681.93226080000011</v>
      </c>
      <c r="M161" s="177"/>
      <c r="N161" s="154">
        <f>ROUND(IF(K161="NQ",0,SUM($J161/K161*$I161)),2)</f>
        <v>25</v>
      </c>
      <c r="O161" s="155">
        <f>ROUND(IF(L161="NQ",0,SUM($J161/L161*$I161)),2)</f>
        <v>24.28</v>
      </c>
    </row>
    <row r="162" spans="2:15">
      <c r="B162" s="124"/>
      <c r="C162" s="98" t="s">
        <v>94</v>
      </c>
      <c r="D162" s="99" t="s">
        <v>95</v>
      </c>
      <c r="E162" s="102"/>
      <c r="F162" s="251">
        <v>496.71580078124981</v>
      </c>
      <c r="G162" s="125">
        <v>511.4491956</v>
      </c>
      <c r="I162" s="182">
        <v>25</v>
      </c>
      <c r="J162" s="174">
        <f>MIN(K162:L162)</f>
        <v>496.71580078124981</v>
      </c>
      <c r="K162" s="113">
        <f>IF(F162&gt;0,F162,"NQ")</f>
        <v>496.71580078124981</v>
      </c>
      <c r="L162" s="143">
        <f>IF(G162&gt;0,G162,"NQ")</f>
        <v>511.4491956</v>
      </c>
      <c r="M162" s="177"/>
      <c r="N162" s="154">
        <f>ROUND(IF(K162="NQ",0,SUM($J162/K162*$I162)),2)</f>
        <v>25</v>
      </c>
      <c r="O162" s="155">
        <f>ROUND(IF(L162="NQ",0,SUM($J162/L162*$I162)),2)</f>
        <v>24.28</v>
      </c>
    </row>
    <row r="163" spans="2:15">
      <c r="B163" s="124"/>
      <c r="C163" s="98" t="s">
        <v>96</v>
      </c>
      <c r="D163" s="99" t="s">
        <v>97</v>
      </c>
      <c r="E163" s="102"/>
      <c r="F163" s="251">
        <v>386.33451171874981</v>
      </c>
      <c r="G163" s="125">
        <v>397.79381880000005</v>
      </c>
      <c r="I163" s="182">
        <v>25</v>
      </c>
      <c r="J163" s="174">
        <f>MIN(K163:L163)</f>
        <v>386.33451171874981</v>
      </c>
      <c r="K163" s="113">
        <f>IF(F163&gt;0,F163,"NQ")</f>
        <v>386.33451171874981</v>
      </c>
      <c r="L163" s="143">
        <f>IF(G163&gt;0,G163,"NQ")</f>
        <v>397.79381880000005</v>
      </c>
      <c r="M163" s="177"/>
      <c r="N163" s="154">
        <f>ROUND(IF(K163="NQ",0,SUM($J163/K163*$I163)),2)</f>
        <v>25</v>
      </c>
      <c r="O163" s="155">
        <f>ROUND(IF(L163="NQ",0,SUM($J163/L163*$I163)),2)</f>
        <v>24.28</v>
      </c>
    </row>
    <row r="164" spans="2:15">
      <c r="B164" s="124"/>
      <c r="C164" s="98" t="s">
        <v>98</v>
      </c>
      <c r="D164" s="99" t="s">
        <v>68</v>
      </c>
      <c r="E164" s="102"/>
      <c r="F164" s="251">
        <v>993.43160156249962</v>
      </c>
      <c r="G164" s="125">
        <v>1022.8983912</v>
      </c>
      <c r="I164" s="182">
        <v>25</v>
      </c>
      <c r="J164" s="174">
        <f>MIN(K164:L164)</f>
        <v>993.43160156249962</v>
      </c>
      <c r="K164" s="113">
        <f>IF(F164&gt;0,F164,"NQ")</f>
        <v>993.43160156249962</v>
      </c>
      <c r="L164" s="143">
        <f>IF(G164&gt;0,G164,"NQ")</f>
        <v>1022.8983912</v>
      </c>
      <c r="M164" s="177"/>
      <c r="N164" s="154">
        <f>ROUND(IF(K164="NQ",0,SUM($J164/K164*$I164)),2)</f>
        <v>25</v>
      </c>
      <c r="O164" s="155">
        <f>ROUND(IF(L164="NQ",0,SUM($J164/L164*$I164)),2)</f>
        <v>24.28</v>
      </c>
    </row>
    <row r="165" spans="2:15">
      <c r="B165" s="124"/>
      <c r="C165" s="98" t="s">
        <v>99</v>
      </c>
      <c r="D165" s="99" t="s">
        <v>72</v>
      </c>
      <c r="E165" s="102"/>
      <c r="F165" s="251">
        <v>883.05031249999968</v>
      </c>
      <c r="G165" s="125">
        <v>909.24301440000011</v>
      </c>
      <c r="I165" s="182">
        <v>25</v>
      </c>
      <c r="J165" s="174">
        <f>MIN(K165:L165)</f>
        <v>883.05031249999968</v>
      </c>
      <c r="K165" s="113">
        <f>IF(F165&gt;0,F165,"NQ")</f>
        <v>883.05031249999968</v>
      </c>
      <c r="L165" s="143">
        <f>IF(G165&gt;0,G165,"NQ")</f>
        <v>909.24301440000011</v>
      </c>
      <c r="M165" s="177"/>
      <c r="N165" s="154">
        <f>ROUND(IF(K165="NQ",0,SUM($J165/K165*$I165)),2)</f>
        <v>25</v>
      </c>
      <c r="O165" s="155">
        <f>ROUND(IF(L165="NQ",0,SUM($J165/L165*$I165)),2)</f>
        <v>24.28</v>
      </c>
    </row>
    <row r="166" spans="2:15">
      <c r="B166" s="124"/>
      <c r="C166" s="98" t="s">
        <v>100</v>
      </c>
      <c r="D166" s="99" t="s">
        <v>70</v>
      </c>
      <c r="E166" s="102"/>
      <c r="F166" s="251">
        <v>883.05031249999968</v>
      </c>
      <c r="G166" s="125">
        <v>909.24301440000011</v>
      </c>
      <c r="I166" s="182">
        <v>25</v>
      </c>
      <c r="J166" s="174">
        <f>MIN(K166:L166)</f>
        <v>883.05031249999968</v>
      </c>
      <c r="K166" s="113">
        <f>IF(F166&gt;0,F166,"NQ")</f>
        <v>883.05031249999968</v>
      </c>
      <c r="L166" s="143">
        <f>IF(G166&gt;0,G166,"NQ")</f>
        <v>909.24301440000011</v>
      </c>
      <c r="M166" s="177"/>
      <c r="N166" s="154">
        <f>ROUND(IF(K166="NQ",0,SUM($J166/K166*$I166)),2)</f>
        <v>25</v>
      </c>
      <c r="O166" s="155">
        <f>ROUND(IF(L166="NQ",0,SUM($J166/L166*$I166)),2)</f>
        <v>24.28</v>
      </c>
    </row>
    <row r="167" spans="2:15">
      <c r="B167" s="124"/>
      <c r="C167" s="98" t="s">
        <v>101</v>
      </c>
      <c r="D167" s="99" t="s">
        <v>76</v>
      </c>
      <c r="E167" s="102"/>
      <c r="F167" s="251">
        <v>662.2877343749999</v>
      </c>
      <c r="G167" s="125">
        <v>681.93226080000011</v>
      </c>
      <c r="I167" s="182">
        <v>25</v>
      </c>
      <c r="J167" s="174">
        <f>MIN(K167:L167)</f>
        <v>662.2877343749999</v>
      </c>
      <c r="K167" s="113">
        <f>IF(F167&gt;0,F167,"NQ")</f>
        <v>662.2877343749999</v>
      </c>
      <c r="L167" s="143">
        <f>IF(G167&gt;0,G167,"NQ")</f>
        <v>681.93226080000011</v>
      </c>
      <c r="M167" s="177"/>
      <c r="N167" s="154">
        <f>ROUND(IF(K167="NQ",0,SUM($J167/K167*$I167)),2)</f>
        <v>25</v>
      </c>
      <c r="O167" s="155">
        <f>ROUND(IF(L167="NQ",0,SUM($J167/L167*$I167)),2)</f>
        <v>24.28</v>
      </c>
    </row>
    <row r="168" spans="2:15">
      <c r="B168" s="124"/>
      <c r="C168" s="98" t="s">
        <v>102</v>
      </c>
      <c r="D168" s="99" t="s">
        <v>78</v>
      </c>
      <c r="E168" s="102"/>
      <c r="F168" s="251">
        <v>551.90644531249995</v>
      </c>
      <c r="G168" s="125">
        <v>568.27688400000011</v>
      </c>
      <c r="I168" s="182">
        <v>25</v>
      </c>
      <c r="J168" s="174">
        <f>MIN(K168:L168)</f>
        <v>551.90644531249995</v>
      </c>
      <c r="K168" s="113">
        <f>IF(F168&gt;0,F168,"NQ")</f>
        <v>551.90644531249995</v>
      </c>
      <c r="L168" s="143">
        <f>IF(G168&gt;0,G168,"NQ")</f>
        <v>568.27688400000011</v>
      </c>
      <c r="M168" s="177"/>
      <c r="N168" s="154">
        <f>ROUND(IF(K168="NQ",0,SUM($J168/K168*$I168)),2)</f>
        <v>25</v>
      </c>
      <c r="O168" s="155">
        <f>ROUND(IF(L168="NQ",0,SUM($J168/L168*$I168)),2)</f>
        <v>24.28</v>
      </c>
    </row>
    <row r="169" spans="2:15">
      <c r="B169" s="124"/>
      <c r="C169" s="98" t="s">
        <v>103</v>
      </c>
      <c r="D169" s="99" t="s">
        <v>80</v>
      </c>
      <c r="E169" s="102"/>
      <c r="F169" s="251">
        <v>662.2877343749999</v>
      </c>
      <c r="G169" s="125">
        <v>681.93226080000011</v>
      </c>
      <c r="I169" s="182">
        <v>25</v>
      </c>
      <c r="J169" s="174">
        <f>MIN(K169:L169)</f>
        <v>662.2877343749999</v>
      </c>
      <c r="K169" s="113">
        <f>IF(F169&gt;0,F169,"NQ")</f>
        <v>662.2877343749999</v>
      </c>
      <c r="L169" s="143">
        <f>IF(G169&gt;0,G169,"NQ")</f>
        <v>681.93226080000011</v>
      </c>
      <c r="M169" s="177"/>
      <c r="N169" s="154">
        <f>ROUND(IF(K169="NQ",0,SUM($J169/K169*$I169)),2)</f>
        <v>25</v>
      </c>
      <c r="O169" s="155">
        <f>ROUND(IF(L169="NQ",0,SUM($J169/L169*$I169)),2)</f>
        <v>24.28</v>
      </c>
    </row>
    <row r="170" spans="2:15">
      <c r="B170" s="124"/>
      <c r="C170" s="98" t="s">
        <v>104</v>
      </c>
      <c r="D170" s="99" t="s">
        <v>84</v>
      </c>
      <c r="E170" s="102"/>
      <c r="F170" s="251">
        <v>551.90644531249995</v>
      </c>
      <c r="G170" s="125">
        <v>568.27688400000011</v>
      </c>
      <c r="I170" s="182">
        <v>25</v>
      </c>
      <c r="J170" s="174">
        <f>MIN(K170:L170)</f>
        <v>551.90644531249995</v>
      </c>
      <c r="K170" s="113">
        <f>IF(F170&gt;0,F170,"NQ")</f>
        <v>551.90644531249995</v>
      </c>
      <c r="L170" s="143">
        <f>IF(G170&gt;0,G170,"NQ")</f>
        <v>568.27688400000011</v>
      </c>
      <c r="M170" s="177"/>
      <c r="N170" s="154">
        <f>ROUND(IF(K170="NQ",0,SUM($J170/K170*$I170)),2)</f>
        <v>25</v>
      </c>
      <c r="O170" s="155">
        <f>ROUND(IF(L170="NQ",0,SUM($J170/L170*$I170)),2)</f>
        <v>24.28</v>
      </c>
    </row>
    <row r="171" spans="2:15">
      <c r="B171" s="124"/>
      <c r="C171" s="98" t="s">
        <v>105</v>
      </c>
      <c r="D171" s="99" t="s">
        <v>125</v>
      </c>
      <c r="E171" s="102"/>
      <c r="F171" s="251">
        <v>662.2877343749999</v>
      </c>
      <c r="G171" s="125">
        <v>681.93226080000011</v>
      </c>
      <c r="I171" s="182">
        <v>25</v>
      </c>
      <c r="J171" s="174">
        <f>MIN(K171:L171)</f>
        <v>662.2877343749999</v>
      </c>
      <c r="K171" s="113">
        <f>IF(F171&gt;0,F171,"NQ")</f>
        <v>662.2877343749999</v>
      </c>
      <c r="L171" s="143">
        <f>IF(G171&gt;0,G171,"NQ")</f>
        <v>681.93226080000011</v>
      </c>
      <c r="M171" s="177"/>
      <c r="N171" s="154">
        <f>ROUND(IF(K171="NQ",0,SUM($J171/K171*$I171)),2)</f>
        <v>25</v>
      </c>
      <c r="O171" s="155">
        <f>ROUND(IF(L171="NQ",0,SUM($J171/L171*$I171)),2)</f>
        <v>24.28</v>
      </c>
    </row>
    <row r="172" spans="2:15">
      <c r="B172" s="124"/>
      <c r="C172" s="98" t="s">
        <v>106</v>
      </c>
      <c r="D172" s="99" t="s">
        <v>87</v>
      </c>
      <c r="E172" s="102"/>
      <c r="F172" s="251">
        <v>496.71580078124981</v>
      </c>
      <c r="G172" s="125">
        <v>511.4491956</v>
      </c>
      <c r="I172" s="182">
        <v>25</v>
      </c>
      <c r="J172" s="174">
        <f>MIN(K172:L172)</f>
        <v>496.71580078124981</v>
      </c>
      <c r="K172" s="113">
        <f>IF(F172&gt;0,F172,"NQ")</f>
        <v>496.71580078124981</v>
      </c>
      <c r="L172" s="143">
        <f>IF(G172&gt;0,G172,"NQ")</f>
        <v>511.4491956</v>
      </c>
      <c r="M172" s="177"/>
      <c r="N172" s="154">
        <f>ROUND(IF(K172="NQ",0,SUM($J172/K172*$I172)),2)</f>
        <v>25</v>
      </c>
      <c r="O172" s="155">
        <f>ROUND(IF(L172="NQ",0,SUM($J172/L172*$I172)),2)</f>
        <v>24.28</v>
      </c>
    </row>
    <row r="173" spans="2:15">
      <c r="B173" s="124"/>
      <c r="C173" s="98" t="s">
        <v>107</v>
      </c>
      <c r="D173" s="99" t="s">
        <v>89</v>
      </c>
      <c r="E173" s="102"/>
      <c r="F173" s="251">
        <v>386.33451171874981</v>
      </c>
      <c r="G173" s="125">
        <v>397.79381880000005</v>
      </c>
      <c r="I173" s="182">
        <v>25</v>
      </c>
      <c r="J173" s="174">
        <f>MIN(K173:L173)</f>
        <v>386.33451171874981</v>
      </c>
      <c r="K173" s="113">
        <f>IF(F173&gt;0,F173,"NQ")</f>
        <v>386.33451171874981</v>
      </c>
      <c r="L173" s="143">
        <f>IF(G173&gt;0,G173,"NQ")</f>
        <v>397.79381880000005</v>
      </c>
      <c r="M173" s="177"/>
      <c r="N173" s="154">
        <f>ROUND(IF(K173="NQ",0,SUM($J173/K173*$I173)),2)</f>
        <v>25</v>
      </c>
      <c r="O173" s="155">
        <f>ROUND(IF(L173="NQ",0,SUM($J173/L173*$I173)),2)</f>
        <v>24.28</v>
      </c>
    </row>
    <row r="174" spans="2:15">
      <c r="B174" s="124"/>
      <c r="C174" s="98" t="s">
        <v>108</v>
      </c>
      <c r="D174" s="99" t="s">
        <v>91</v>
      </c>
      <c r="E174" s="102"/>
      <c r="F174" s="251">
        <v>331.14386718749995</v>
      </c>
      <c r="G174" s="125">
        <v>340.96613040000005</v>
      </c>
      <c r="I174" s="182">
        <v>25</v>
      </c>
      <c r="J174" s="174">
        <f>MIN(K174:L174)</f>
        <v>331.14386718749995</v>
      </c>
      <c r="K174" s="113">
        <f>IF(F174&gt;0,F174,"NQ")</f>
        <v>331.14386718749995</v>
      </c>
      <c r="L174" s="143">
        <f>IF(G174&gt;0,G174,"NQ")</f>
        <v>340.96613040000005</v>
      </c>
      <c r="M174" s="177"/>
      <c r="N174" s="154">
        <f>ROUND(IF(K174="NQ",0,SUM($J174/K174*$I174)),2)</f>
        <v>25</v>
      </c>
      <c r="O174" s="155">
        <f>ROUND(IF(L174="NQ",0,SUM($J174/L174*$I174)),2)</f>
        <v>24.28</v>
      </c>
    </row>
    <row r="175" spans="2:15">
      <c r="B175" s="124"/>
      <c r="C175" s="98" t="s">
        <v>34</v>
      </c>
      <c r="D175" s="99" t="s">
        <v>126</v>
      </c>
      <c r="E175" s="102"/>
      <c r="F175" s="251">
        <v>496.71580078124981</v>
      </c>
      <c r="G175" s="125">
        <v>511.4491956</v>
      </c>
      <c r="I175" s="182">
        <v>25</v>
      </c>
      <c r="J175" s="174">
        <f>MIN(K175:L175)</f>
        <v>496.71580078124981</v>
      </c>
      <c r="K175" s="113">
        <f>IF(F175&gt;0,F175,"NQ")</f>
        <v>496.71580078124981</v>
      </c>
      <c r="L175" s="143">
        <f>IF(G175&gt;0,G175,"NQ")</f>
        <v>511.4491956</v>
      </c>
      <c r="M175" s="177"/>
      <c r="N175" s="154">
        <f>ROUND(IF(K175="NQ",0,SUM($J175/K175*$I175)),2)</f>
        <v>25</v>
      </c>
      <c r="O175" s="155">
        <f>ROUND(IF(L175="NQ",0,SUM($J175/L175*$I175)),2)</f>
        <v>24.28</v>
      </c>
    </row>
    <row r="176" spans="2:15">
      <c r="B176" s="124"/>
      <c r="C176" s="98" t="s">
        <v>35</v>
      </c>
      <c r="D176" s="99" t="s">
        <v>130</v>
      </c>
      <c r="E176" s="102"/>
      <c r="F176" s="251">
        <v>496.71580078124981</v>
      </c>
      <c r="G176" s="125">
        <v>511.4491956</v>
      </c>
      <c r="I176" s="182">
        <v>25</v>
      </c>
      <c r="J176" s="174">
        <f>MIN(K176:L176)</f>
        <v>496.71580078124981</v>
      </c>
      <c r="K176" s="113">
        <f>IF(F176&gt;0,F176,"NQ")</f>
        <v>496.71580078124981</v>
      </c>
      <c r="L176" s="143">
        <f>IF(G176&gt;0,G176,"NQ")</f>
        <v>511.4491956</v>
      </c>
      <c r="M176" s="177"/>
      <c r="N176" s="154">
        <f>ROUND(IF(K176="NQ",0,SUM($J176/K176*$I176)),2)</f>
        <v>25</v>
      </c>
      <c r="O176" s="155">
        <f>ROUND(IF(L176="NQ",0,SUM($J176/L176*$I176)),2)</f>
        <v>24.28</v>
      </c>
    </row>
    <row r="177" spans="2:15">
      <c r="B177" s="124"/>
      <c r="C177" s="98" t="s">
        <v>36</v>
      </c>
      <c r="D177" s="99" t="s">
        <v>129</v>
      </c>
      <c r="E177" s="102"/>
      <c r="F177" s="251">
        <v>331.14386718749995</v>
      </c>
      <c r="G177" s="125">
        <v>340.96613040000005</v>
      </c>
      <c r="I177" s="182">
        <v>25</v>
      </c>
      <c r="J177" s="174">
        <f>MIN(K177:L177)</f>
        <v>331.14386718749995</v>
      </c>
      <c r="K177" s="113">
        <f>IF(F177&gt;0,F177,"NQ")</f>
        <v>331.14386718749995</v>
      </c>
      <c r="L177" s="143">
        <f>IF(G177&gt;0,G177,"NQ")</f>
        <v>340.96613040000005</v>
      </c>
      <c r="M177" s="177"/>
      <c r="N177" s="154">
        <f>ROUND(IF(K177="NQ",0,SUM($J177/K177*$I177)),2)</f>
        <v>25</v>
      </c>
      <c r="O177" s="155">
        <f>ROUND(IF(L177="NQ",0,SUM($J177/L177*$I177)),2)</f>
        <v>24.28</v>
      </c>
    </row>
    <row r="178" spans="2:15">
      <c r="B178" s="124"/>
      <c r="C178" s="98" t="s">
        <v>109</v>
      </c>
      <c r="D178" s="99" t="s">
        <v>118</v>
      </c>
      <c r="E178" s="102"/>
      <c r="F178" s="251">
        <v>827.85966796874959</v>
      </c>
      <c r="G178" s="125">
        <v>852.41532600000005</v>
      </c>
      <c r="I178" s="182">
        <v>25</v>
      </c>
      <c r="J178" s="174">
        <f>MIN(K178:L178)</f>
        <v>827.85966796874959</v>
      </c>
      <c r="K178" s="113">
        <f>IF(F178&gt;0,F178,"NQ")</f>
        <v>827.85966796874959</v>
      </c>
      <c r="L178" s="143">
        <f>IF(G178&gt;0,G178,"NQ")</f>
        <v>852.41532600000005</v>
      </c>
      <c r="M178" s="177"/>
      <c r="N178" s="154">
        <f>ROUND(IF(K178="NQ",0,SUM($J178/K178*$I178)),2)</f>
        <v>25</v>
      </c>
      <c r="O178" s="155">
        <f>ROUND(IF(L178="NQ",0,SUM($J178/L178*$I178)),2)</f>
        <v>24.28</v>
      </c>
    </row>
    <row r="179" spans="2:15">
      <c r="B179" s="124"/>
      <c r="C179" s="98" t="s">
        <v>110</v>
      </c>
      <c r="D179" s="99" t="s">
        <v>112</v>
      </c>
      <c r="E179" s="102"/>
      <c r="F179" s="251">
        <v>496.71580078124981</v>
      </c>
      <c r="G179" s="125">
        <v>511.4491956</v>
      </c>
      <c r="I179" s="182">
        <v>25</v>
      </c>
      <c r="J179" s="174">
        <f>MIN(K179:L179)</f>
        <v>496.71580078124981</v>
      </c>
      <c r="K179" s="113">
        <f>IF(F179&gt;0,F179,"NQ")</f>
        <v>496.71580078124981</v>
      </c>
      <c r="L179" s="143">
        <f>IF(G179&gt;0,G179,"NQ")</f>
        <v>511.4491956</v>
      </c>
      <c r="M179" s="177"/>
      <c r="N179" s="154">
        <f>ROUND(IF(K179="NQ",0,SUM($J179/K179*$I179)),2)</f>
        <v>25</v>
      </c>
      <c r="O179" s="155">
        <f>ROUND(IF(L179="NQ",0,SUM($J179/L179*$I179)),2)</f>
        <v>24.28</v>
      </c>
    </row>
    <row r="180" spans="2:15">
      <c r="B180" s="124"/>
      <c r="C180" s="98" t="s">
        <v>113</v>
      </c>
      <c r="D180" s="99" t="s">
        <v>114</v>
      </c>
      <c r="E180" s="102"/>
      <c r="F180" s="251">
        <v>441.52515624999984</v>
      </c>
      <c r="G180" s="125">
        <v>454.62150720000005</v>
      </c>
      <c r="I180" s="182">
        <v>25</v>
      </c>
      <c r="J180" s="174">
        <f>MIN(K180:L180)</f>
        <v>441.52515624999984</v>
      </c>
      <c r="K180" s="113">
        <f>IF(F180&gt;0,F180,"NQ")</f>
        <v>441.52515624999984</v>
      </c>
      <c r="L180" s="143">
        <f>IF(G180&gt;0,G180,"NQ")</f>
        <v>454.62150720000005</v>
      </c>
      <c r="M180" s="177"/>
      <c r="N180" s="154">
        <f>ROUND(IF(K180="NQ",0,SUM($J180/K180*$I180)),2)</f>
        <v>25</v>
      </c>
      <c r="O180" s="155">
        <f>ROUND(IF(L180="NQ",0,SUM($J180/L180*$I180)),2)</f>
        <v>24.28</v>
      </c>
    </row>
    <row r="181" spans="2:15">
      <c r="B181" s="124"/>
      <c r="C181" s="98" t="s">
        <v>115</v>
      </c>
      <c r="D181" s="99" t="s">
        <v>116</v>
      </c>
      <c r="E181" s="102"/>
      <c r="F181" s="251">
        <v>413.9298339843748</v>
      </c>
      <c r="G181" s="125">
        <v>426.20766300000003</v>
      </c>
      <c r="I181" s="182">
        <v>25</v>
      </c>
      <c r="J181" s="174">
        <f>MIN(K181:L181)</f>
        <v>413.9298339843748</v>
      </c>
      <c r="K181" s="113">
        <f>IF(F181&gt;0,F181,"NQ")</f>
        <v>413.9298339843748</v>
      </c>
      <c r="L181" s="143">
        <f>IF(G181&gt;0,G181,"NQ")</f>
        <v>426.20766300000003</v>
      </c>
      <c r="M181" s="177"/>
      <c r="N181" s="154">
        <f>ROUND(IF(K181="NQ",0,SUM($J181/K181*$I181)),2)</f>
        <v>25</v>
      </c>
      <c r="O181" s="155">
        <f>ROUND(IF(L181="NQ",0,SUM($J181/L181*$I181)),2)</f>
        <v>24.28</v>
      </c>
    </row>
    <row r="182" spans="2:15" ht="10.9" thickBot="1">
      <c r="B182" s="126"/>
      <c r="C182" s="127" t="s">
        <v>119</v>
      </c>
      <c r="D182" s="128" t="s">
        <v>121</v>
      </c>
      <c r="E182" s="129"/>
      <c r="F182" s="252">
        <v>496.71580078124981</v>
      </c>
      <c r="G182" s="131">
        <v>511.4491956</v>
      </c>
      <c r="I182" s="183">
        <v>25</v>
      </c>
      <c r="J182" s="180">
        <f>MIN(K182:L182)</f>
        <v>496.71580078124981</v>
      </c>
      <c r="K182" s="148">
        <f>IF(F182&gt;0,F182,"NQ")</f>
        <v>496.71580078124981</v>
      </c>
      <c r="L182" s="149">
        <f>IF(G182&gt;0,G182,"NQ")</f>
        <v>511.4491956</v>
      </c>
      <c r="M182" s="177"/>
      <c r="N182" s="156">
        <f>ROUND(IF(K182="NQ",0,SUM($J182/K182*$I182)),2)</f>
        <v>25</v>
      </c>
      <c r="O182" s="158">
        <f>ROUND(IF(L182="NQ",0,SUM($J182/L182*$I182)),2)</f>
        <v>24.28</v>
      </c>
    </row>
    <row r="183" spans="2:15" ht="10.9" thickBot="1"/>
    <row r="184" spans="2:15" ht="10.9" thickBot="1">
      <c r="B184" s="228" t="s">
        <v>197</v>
      </c>
      <c r="C184" s="229"/>
      <c r="D184" s="229"/>
      <c r="E184" s="229"/>
      <c r="F184" s="229"/>
      <c r="G184" s="229"/>
      <c r="H184" s="229"/>
      <c r="I184" s="229"/>
      <c r="J184" s="229"/>
      <c r="K184" s="229"/>
      <c r="L184" s="229"/>
      <c r="M184" s="229"/>
      <c r="N184" s="229"/>
      <c r="O184" s="230"/>
    </row>
    <row r="185" spans="2:15">
      <c r="B185" s="159"/>
      <c r="C185" s="107"/>
      <c r="D185" s="107"/>
      <c r="E185" s="107"/>
      <c r="F185" s="107"/>
      <c r="G185" s="107"/>
      <c r="H185" s="107"/>
      <c r="I185" s="107"/>
      <c r="J185" s="107"/>
      <c r="K185" s="107"/>
      <c r="L185" s="107"/>
      <c r="M185" s="107"/>
      <c r="N185" s="107"/>
      <c r="O185" s="160"/>
    </row>
    <row r="186" spans="2:15">
      <c r="B186" s="159" t="s">
        <v>186</v>
      </c>
      <c r="C186" s="108"/>
      <c r="D186" s="108"/>
      <c r="E186" s="107"/>
      <c r="F186" s="108"/>
      <c r="G186" s="108"/>
      <c r="H186" s="107"/>
      <c r="I186" s="107"/>
      <c r="J186" s="109"/>
      <c r="K186" s="107"/>
      <c r="L186" s="107"/>
      <c r="M186" s="109"/>
      <c r="N186" s="105">
        <f>ROUND(SUM(N8:N182),2)</f>
        <v>5076.47</v>
      </c>
      <c r="O186" s="161">
        <f t="shared" ref="O186" si="0">ROUND(SUM(O8:O182),2)</f>
        <v>4926.87</v>
      </c>
    </row>
    <row r="187" spans="2:15">
      <c r="B187" s="159" t="s">
        <v>185</v>
      </c>
      <c r="C187" s="107"/>
      <c r="D187" s="107"/>
      <c r="E187" s="107"/>
      <c r="F187" s="107"/>
      <c r="G187" s="107"/>
      <c r="H187" s="107"/>
      <c r="I187" s="107"/>
      <c r="J187" s="107"/>
      <c r="K187" s="107"/>
      <c r="L187" s="107"/>
      <c r="M187" s="107"/>
      <c r="N187" s="106">
        <f>SUM($I8:$I182)</f>
        <v>5250</v>
      </c>
      <c r="O187" s="162">
        <f>SUM($I8:$I182)</f>
        <v>5250</v>
      </c>
    </row>
    <row r="188" spans="2:15">
      <c r="B188" s="159"/>
      <c r="C188" s="107"/>
      <c r="D188" s="107"/>
      <c r="E188" s="107"/>
      <c r="F188" s="107"/>
      <c r="G188" s="107"/>
      <c r="H188" s="107"/>
      <c r="I188" s="107"/>
      <c r="J188" s="107"/>
      <c r="K188" s="107"/>
      <c r="L188" s="107"/>
      <c r="M188" s="107"/>
      <c r="N188" s="107"/>
      <c r="O188" s="160"/>
    </row>
    <row r="189" spans="2:15">
      <c r="B189" s="163" t="s">
        <v>187</v>
      </c>
      <c r="C189" s="108"/>
      <c r="D189" s="108"/>
      <c r="E189" s="107"/>
      <c r="F189" s="108"/>
      <c r="G189" s="108"/>
      <c r="H189" s="107"/>
      <c r="I189" s="107"/>
      <c r="J189" s="108"/>
      <c r="K189" s="108"/>
      <c r="L189" s="108"/>
      <c r="M189" s="108"/>
      <c r="N189" s="109">
        <f>ROUND(N186/N187*25,2)</f>
        <v>24.17</v>
      </c>
      <c r="O189" s="164">
        <f t="shared" ref="O189" si="1">ROUND(O186/O187*25,2)</f>
        <v>23.46</v>
      </c>
    </row>
    <row r="190" spans="2:15" ht="10.9" thickBot="1">
      <c r="B190" s="165" t="s">
        <v>188</v>
      </c>
      <c r="C190" s="166"/>
      <c r="D190" s="166"/>
      <c r="E190" s="166"/>
      <c r="F190" s="166"/>
      <c r="G190" s="166"/>
      <c r="H190" s="166"/>
      <c r="I190" s="166"/>
      <c r="J190" s="166"/>
      <c r="K190" s="166"/>
      <c r="L190" s="166"/>
      <c r="M190" s="166"/>
      <c r="N190" s="166"/>
      <c r="O190" s="167"/>
    </row>
  </sheetData>
  <mergeCells count="7">
    <mergeCell ref="N6:O6"/>
    <mergeCell ref="B184:O184"/>
    <mergeCell ref="I6:I7"/>
    <mergeCell ref="F6:G6"/>
    <mergeCell ref="J6:J7"/>
    <mergeCell ref="K6:L6"/>
    <mergeCell ref="B2:D4"/>
  </mergeCells>
  <conditionalFormatting sqref="K8:L182">
    <cfRule type="cellIs" dxfId="5" priority="4" operator="equal">
      <formula>"NQ"</formula>
    </cfRule>
  </conditionalFormatting>
  <conditionalFormatting sqref="N8:O8">
    <cfRule type="cellIs" dxfId="4" priority="3" operator="equal">
      <formula>"NQ"</formula>
    </cfRule>
  </conditionalFormatting>
  <conditionalFormatting sqref="N9:O182">
    <cfRule type="cellIs" dxfId="3" priority="1" operator="equal">
      <formula>"NQ"</formula>
    </cfRule>
  </conditionalFormatting>
  <pageMargins left="0.7" right="0.7" top="0.75" bottom="0.75" header="0.3" footer="0.3"/>
  <pageSetup orientation="portrait" r:id="rId1"/>
  <headerFooter>
    <oddHeader>&amp;R&amp;"Calibri"&amp;12&amp;K000000 Unclassified | Non classifié&amp;1#_x000D_</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9BDDF-023F-49BA-AE1C-EED0FB240149}">
  <dimension ref="B1:AL190"/>
  <sheetViews>
    <sheetView zoomScaleNormal="100" workbookViewId="0">
      <selection activeCell="D5" sqref="D5"/>
    </sheetView>
  </sheetViews>
  <sheetFormatPr defaultRowHeight="10.5"/>
  <cols>
    <col min="1" max="1" width="2.59765625" style="95" customWidth="1"/>
    <col min="2" max="2" width="18.796875" style="95" customWidth="1"/>
    <col min="3" max="3" width="9.06640625" style="95"/>
    <col min="4" max="4" width="36.46484375" style="95" customWidth="1"/>
    <col min="5" max="5" width="2.59765625" style="95" customWidth="1"/>
    <col min="6" max="11" width="9.06640625" style="95" customWidth="1"/>
    <col min="12" max="12" width="2.59765625" style="95" customWidth="1"/>
    <col min="13" max="23" width="9.06640625" style="95"/>
    <col min="24" max="24" width="2.59765625" style="95" customWidth="1"/>
    <col min="25" max="16384" width="9.06640625" style="95"/>
  </cols>
  <sheetData>
    <row r="1" spans="2:38" ht="10.9" thickBot="1"/>
    <row r="2" spans="2:38" ht="10.5" customHeight="1">
      <c r="B2" s="254" t="s">
        <v>193</v>
      </c>
      <c r="C2" s="255"/>
      <c r="D2" s="256"/>
    </row>
    <row r="3" spans="2:38">
      <c r="B3" s="257"/>
      <c r="C3" s="233"/>
      <c r="D3" s="258"/>
    </row>
    <row r="4" spans="2:38" ht="10.9" thickBot="1">
      <c r="B4" s="259"/>
      <c r="C4" s="260"/>
      <c r="D4" s="261"/>
    </row>
    <row r="5" spans="2:38" ht="10.5" customHeight="1" thickBot="1">
      <c r="D5" s="96"/>
      <c r="M5" s="245" t="s">
        <v>191</v>
      </c>
      <c r="N5" s="246"/>
      <c r="O5" s="246"/>
      <c r="P5" s="246"/>
      <c r="Q5" s="246"/>
      <c r="R5" s="246"/>
      <c r="S5" s="246"/>
      <c r="T5" s="246"/>
      <c r="U5" s="246"/>
      <c r="V5" s="246"/>
      <c r="W5" s="247"/>
      <c r="Y5" s="96"/>
      <c r="Z5" s="96"/>
      <c r="AA5" s="96"/>
      <c r="AB5" s="96"/>
      <c r="AC5" s="96"/>
      <c r="AD5" s="96"/>
      <c r="AE5" s="96"/>
      <c r="AF5" s="96"/>
      <c r="AG5" s="96"/>
      <c r="AH5" s="96"/>
      <c r="AI5" s="96"/>
      <c r="AJ5" s="96"/>
      <c r="AK5" s="96"/>
      <c r="AL5" s="96"/>
    </row>
    <row r="6" spans="2:38" s="96" customFormat="1" ht="24" customHeight="1" thickBot="1">
      <c r="F6" s="234" t="s">
        <v>13</v>
      </c>
      <c r="G6" s="235"/>
      <c r="H6" s="235"/>
      <c r="I6" s="235"/>
      <c r="J6" s="235"/>
      <c r="K6" s="236"/>
      <c r="M6" s="170" t="s">
        <v>162</v>
      </c>
      <c r="N6" s="231" t="s">
        <v>163</v>
      </c>
      <c r="O6" s="170" t="s">
        <v>164</v>
      </c>
      <c r="P6" s="231" t="s">
        <v>165</v>
      </c>
      <c r="Q6" s="237" t="s">
        <v>190</v>
      </c>
      <c r="R6" s="239" t="s">
        <v>189</v>
      </c>
      <c r="S6" s="240"/>
      <c r="T6" s="240"/>
      <c r="U6" s="240"/>
      <c r="V6" s="240"/>
      <c r="W6" s="241"/>
      <c r="Y6" s="242" t="s">
        <v>192</v>
      </c>
      <c r="Z6" s="243"/>
      <c r="AA6" s="243"/>
      <c r="AB6" s="243"/>
      <c r="AC6" s="243"/>
      <c r="AD6" s="244"/>
    </row>
    <row r="7" spans="2:38" s="96" customFormat="1" ht="44.25" customHeight="1" thickBot="1">
      <c r="F7" s="168" t="s">
        <v>168</v>
      </c>
      <c r="G7" s="168" t="s">
        <v>169</v>
      </c>
      <c r="H7" s="168" t="s">
        <v>170</v>
      </c>
      <c r="I7" s="168" t="s">
        <v>171</v>
      </c>
      <c r="J7" s="168" t="s">
        <v>172</v>
      </c>
      <c r="K7" s="168" t="s">
        <v>173</v>
      </c>
      <c r="M7" s="171" t="s">
        <v>166</v>
      </c>
      <c r="N7" s="248"/>
      <c r="O7" s="171" t="s">
        <v>167</v>
      </c>
      <c r="P7" s="248"/>
      <c r="Q7" s="249"/>
      <c r="R7" s="170" t="s">
        <v>168</v>
      </c>
      <c r="S7" s="170" t="s">
        <v>169</v>
      </c>
      <c r="T7" s="170" t="s">
        <v>170</v>
      </c>
      <c r="U7" s="170" t="s">
        <v>171</v>
      </c>
      <c r="V7" s="170" t="s">
        <v>172</v>
      </c>
      <c r="W7" s="170" t="s">
        <v>173</v>
      </c>
      <c r="Y7" s="170" t="s">
        <v>168</v>
      </c>
      <c r="Z7" s="170" t="s">
        <v>169</v>
      </c>
      <c r="AA7" s="170" t="s">
        <v>170</v>
      </c>
      <c r="AB7" s="170" t="s">
        <v>171</v>
      </c>
      <c r="AC7" s="170" t="s">
        <v>172</v>
      </c>
      <c r="AD7" s="170" t="s">
        <v>173</v>
      </c>
    </row>
    <row r="8" spans="2:38">
      <c r="B8" s="118" t="s">
        <v>175</v>
      </c>
      <c r="C8" s="119" t="s">
        <v>67</v>
      </c>
      <c r="D8" s="120" t="s">
        <v>68</v>
      </c>
      <c r="E8" s="121"/>
      <c r="F8" s="122">
        <v>900</v>
      </c>
      <c r="G8" s="122">
        <v>945</v>
      </c>
      <c r="H8" s="122">
        <v>918</v>
      </c>
      <c r="I8" s="122">
        <v>882</v>
      </c>
      <c r="J8" s="122">
        <v>800</v>
      </c>
      <c r="K8" s="123">
        <v>900</v>
      </c>
      <c r="M8" s="142">
        <f>ROUND(N8*0.9,2)</f>
        <v>810</v>
      </c>
      <c r="N8" s="110">
        <f t="shared" ref="N8:N39" si="0">MEDIAN(F8,G8,H8,I8,J8,K8)</f>
        <v>900</v>
      </c>
      <c r="O8" s="110">
        <f>ROUND(N8*1.2,2)</f>
        <v>1080</v>
      </c>
      <c r="P8" s="111">
        <v>50</v>
      </c>
      <c r="Q8" s="112">
        <f>MIN(R8:W8)</f>
        <v>882</v>
      </c>
      <c r="R8" s="135">
        <f t="shared" ref="R8:W8" si="1">IF(AND(F8&gt;=$M8,F8&lt;=$O8),F8,"NQ")</f>
        <v>900</v>
      </c>
      <c r="S8" s="135">
        <f t="shared" si="1"/>
        <v>945</v>
      </c>
      <c r="T8" s="135">
        <f t="shared" si="1"/>
        <v>918</v>
      </c>
      <c r="U8" s="135">
        <f t="shared" si="1"/>
        <v>882</v>
      </c>
      <c r="V8" s="135" t="str">
        <f t="shared" si="1"/>
        <v>NQ</v>
      </c>
      <c r="W8" s="169">
        <f t="shared" si="1"/>
        <v>900</v>
      </c>
      <c r="X8" s="100"/>
      <c r="Y8" s="172">
        <f t="shared" ref="Y8:Y39" si="2">IF(AND(R8&gt;0,NOT(R8="NQ")),ROUND($Q8/F8*$P8,2),0)</f>
        <v>49</v>
      </c>
      <c r="Z8" s="150">
        <f t="shared" ref="Z8:Z39" si="3">IF(AND(S8&gt;0,NOT(S8="NQ")),ROUND($Q8/G8*$P8,2),0)</f>
        <v>46.67</v>
      </c>
      <c r="AA8" s="150">
        <f t="shared" ref="AA8:AA39" si="4">IF(AND(T8&gt;0,NOT(T8="NQ")),ROUND($Q8/H8*$P8,2),0)</f>
        <v>48.04</v>
      </c>
      <c r="AB8" s="150">
        <f t="shared" ref="AB8:AB39" si="5">IF(AND(U8&gt;0,NOT(U8="NQ")),ROUND($Q8/I8*$P8,2),0)</f>
        <v>50</v>
      </c>
      <c r="AC8" s="150">
        <f t="shared" ref="AC8:AC39" si="6">IF(AND(V8&gt;0,NOT(V8="NQ")),ROUND($Q8/J8*$P8,2),0)</f>
        <v>0</v>
      </c>
      <c r="AD8" s="173">
        <f t="shared" ref="AD8:AD39" si="7">IF(AND(W8&gt;0,NOT(W8="NQ")),ROUND($Q8/K8*$P8,2),0)</f>
        <v>49</v>
      </c>
      <c r="AE8" s="96"/>
    </row>
    <row r="9" spans="2:38">
      <c r="B9" s="124" t="s">
        <v>174</v>
      </c>
      <c r="C9" s="98" t="s">
        <v>69</v>
      </c>
      <c r="D9" s="99" t="s">
        <v>72</v>
      </c>
      <c r="E9" s="102"/>
      <c r="F9" s="116">
        <v>800</v>
      </c>
      <c r="G9" s="116">
        <v>840</v>
      </c>
      <c r="H9" s="116">
        <v>700</v>
      </c>
      <c r="I9" s="116">
        <v>784</v>
      </c>
      <c r="J9" s="116">
        <v>760</v>
      </c>
      <c r="K9" s="125">
        <v>800</v>
      </c>
      <c r="M9" s="142">
        <f t="shared" ref="M9:M72" si="8">ROUND(N9*0.9,2)</f>
        <v>712.8</v>
      </c>
      <c r="N9" s="110">
        <f t="shared" si="0"/>
        <v>792</v>
      </c>
      <c r="O9" s="110">
        <f t="shared" ref="O9:O72" si="9">ROUND(N9*1.2,2)</f>
        <v>950.4</v>
      </c>
      <c r="P9" s="111">
        <v>50</v>
      </c>
      <c r="Q9" s="112">
        <f t="shared" ref="Q9:Q72" si="10">MIN(R9:W9)</f>
        <v>760</v>
      </c>
      <c r="R9" s="113">
        <f t="shared" ref="R9:R72" si="11">IF(AND(F9&gt;=$M9,F9&lt;=$O9),F9,"NQ")</f>
        <v>800</v>
      </c>
      <c r="S9" s="113">
        <f t="shared" ref="S9:S72" si="12">IF(AND(G9&gt;=$M9,G9&lt;=$O9),G9,"NQ")</f>
        <v>840</v>
      </c>
      <c r="T9" s="113" t="str">
        <f t="shared" ref="T9:T72" si="13">IF(AND(H9&gt;=$M9,H9&lt;=$O9),H9,"NQ")</f>
        <v>NQ</v>
      </c>
      <c r="U9" s="113">
        <f t="shared" ref="U9:U72" si="14">IF(AND(I9&gt;=$M9,I9&lt;=$O9),I9,"NQ")</f>
        <v>784</v>
      </c>
      <c r="V9" s="113">
        <f t="shared" ref="V9:V72" si="15">IF(AND(J9&gt;=$M9,J9&lt;=$O9),J9,"NQ")</f>
        <v>760</v>
      </c>
      <c r="W9" s="143">
        <f t="shared" ref="W9:W72" si="16">IF(AND(K9&gt;=$M9,K9&lt;=$O9),K9,"NQ")</f>
        <v>800</v>
      </c>
      <c r="X9" s="100"/>
      <c r="Y9" s="154">
        <f t="shared" si="2"/>
        <v>47.5</v>
      </c>
      <c r="Z9" s="104">
        <f t="shared" si="3"/>
        <v>45.24</v>
      </c>
      <c r="AA9" s="104">
        <f t="shared" si="4"/>
        <v>0</v>
      </c>
      <c r="AB9" s="104">
        <f t="shared" si="5"/>
        <v>48.47</v>
      </c>
      <c r="AC9" s="104">
        <f t="shared" si="6"/>
        <v>50</v>
      </c>
      <c r="AD9" s="155">
        <f t="shared" si="7"/>
        <v>47.5</v>
      </c>
    </row>
    <row r="10" spans="2:38">
      <c r="B10" s="124"/>
      <c r="C10" s="98" t="s">
        <v>71</v>
      </c>
      <c r="D10" s="99" t="s">
        <v>70</v>
      </c>
      <c r="E10" s="102"/>
      <c r="F10" s="116">
        <v>800</v>
      </c>
      <c r="G10" s="116">
        <v>840</v>
      </c>
      <c r="H10" s="116">
        <v>700</v>
      </c>
      <c r="I10" s="116">
        <v>784</v>
      </c>
      <c r="J10" s="116">
        <v>760</v>
      </c>
      <c r="K10" s="125">
        <v>800</v>
      </c>
      <c r="M10" s="142">
        <f t="shared" si="8"/>
        <v>712.8</v>
      </c>
      <c r="N10" s="110">
        <f t="shared" si="0"/>
        <v>792</v>
      </c>
      <c r="O10" s="110">
        <f t="shared" si="9"/>
        <v>950.4</v>
      </c>
      <c r="P10" s="111">
        <v>50</v>
      </c>
      <c r="Q10" s="112">
        <f t="shared" si="10"/>
        <v>760</v>
      </c>
      <c r="R10" s="113">
        <f t="shared" si="11"/>
        <v>800</v>
      </c>
      <c r="S10" s="113">
        <f t="shared" si="12"/>
        <v>840</v>
      </c>
      <c r="T10" s="113" t="str">
        <f t="shared" si="13"/>
        <v>NQ</v>
      </c>
      <c r="U10" s="113">
        <f t="shared" si="14"/>
        <v>784</v>
      </c>
      <c r="V10" s="113">
        <f t="shared" si="15"/>
        <v>760</v>
      </c>
      <c r="W10" s="143">
        <f t="shared" si="16"/>
        <v>800</v>
      </c>
      <c r="X10" s="100"/>
      <c r="Y10" s="154">
        <f t="shared" si="2"/>
        <v>47.5</v>
      </c>
      <c r="Z10" s="104">
        <f t="shared" si="3"/>
        <v>45.24</v>
      </c>
      <c r="AA10" s="104">
        <f t="shared" si="4"/>
        <v>0</v>
      </c>
      <c r="AB10" s="104">
        <f t="shared" si="5"/>
        <v>48.47</v>
      </c>
      <c r="AC10" s="104">
        <f t="shared" si="6"/>
        <v>50</v>
      </c>
      <c r="AD10" s="155">
        <f t="shared" si="7"/>
        <v>47.5</v>
      </c>
    </row>
    <row r="11" spans="2:38">
      <c r="B11" s="124"/>
      <c r="C11" s="98" t="s">
        <v>73</v>
      </c>
      <c r="D11" s="99" t="s">
        <v>74</v>
      </c>
      <c r="E11" s="102"/>
      <c r="F11" s="116">
        <v>700</v>
      </c>
      <c r="G11" s="116">
        <v>735</v>
      </c>
      <c r="H11" s="116">
        <v>714</v>
      </c>
      <c r="I11" s="116">
        <v>686</v>
      </c>
      <c r="J11" s="116">
        <v>665</v>
      </c>
      <c r="K11" s="125">
        <v>700</v>
      </c>
      <c r="M11" s="142">
        <f t="shared" si="8"/>
        <v>630</v>
      </c>
      <c r="N11" s="110">
        <f t="shared" si="0"/>
        <v>700</v>
      </c>
      <c r="O11" s="110">
        <f t="shared" si="9"/>
        <v>840</v>
      </c>
      <c r="P11" s="111">
        <v>50</v>
      </c>
      <c r="Q11" s="112">
        <f t="shared" si="10"/>
        <v>665</v>
      </c>
      <c r="R11" s="113">
        <f t="shared" si="11"/>
        <v>700</v>
      </c>
      <c r="S11" s="113">
        <f t="shared" si="12"/>
        <v>735</v>
      </c>
      <c r="T11" s="113">
        <f t="shared" si="13"/>
        <v>714</v>
      </c>
      <c r="U11" s="113">
        <f t="shared" si="14"/>
        <v>686</v>
      </c>
      <c r="V11" s="113">
        <f t="shared" si="15"/>
        <v>665</v>
      </c>
      <c r="W11" s="143">
        <f t="shared" si="16"/>
        <v>700</v>
      </c>
      <c r="X11" s="100"/>
      <c r="Y11" s="154">
        <f t="shared" si="2"/>
        <v>47.5</v>
      </c>
      <c r="Z11" s="104">
        <f t="shared" si="3"/>
        <v>45.24</v>
      </c>
      <c r="AA11" s="104">
        <f t="shared" si="4"/>
        <v>46.57</v>
      </c>
      <c r="AB11" s="104">
        <f t="shared" si="5"/>
        <v>48.47</v>
      </c>
      <c r="AC11" s="104">
        <f t="shared" si="6"/>
        <v>50</v>
      </c>
      <c r="AD11" s="155">
        <f t="shared" si="7"/>
        <v>47.5</v>
      </c>
    </row>
    <row r="12" spans="2:38">
      <c r="B12" s="124"/>
      <c r="C12" s="98" t="s">
        <v>75</v>
      </c>
      <c r="D12" s="99" t="s">
        <v>76</v>
      </c>
      <c r="E12" s="102"/>
      <c r="F12" s="116">
        <v>600</v>
      </c>
      <c r="G12" s="116">
        <v>630</v>
      </c>
      <c r="H12" s="116">
        <v>612</v>
      </c>
      <c r="I12" s="116">
        <v>588</v>
      </c>
      <c r="J12" s="116">
        <v>570</v>
      </c>
      <c r="K12" s="125">
        <v>600</v>
      </c>
      <c r="M12" s="142">
        <f t="shared" si="8"/>
        <v>540</v>
      </c>
      <c r="N12" s="110">
        <f t="shared" si="0"/>
        <v>600</v>
      </c>
      <c r="O12" s="110">
        <f t="shared" si="9"/>
        <v>720</v>
      </c>
      <c r="P12" s="111">
        <v>50</v>
      </c>
      <c r="Q12" s="112">
        <f t="shared" si="10"/>
        <v>570</v>
      </c>
      <c r="R12" s="113">
        <f t="shared" si="11"/>
        <v>600</v>
      </c>
      <c r="S12" s="113">
        <f t="shared" si="12"/>
        <v>630</v>
      </c>
      <c r="T12" s="113">
        <f t="shared" si="13"/>
        <v>612</v>
      </c>
      <c r="U12" s="113">
        <f t="shared" si="14"/>
        <v>588</v>
      </c>
      <c r="V12" s="113">
        <f t="shared" si="15"/>
        <v>570</v>
      </c>
      <c r="W12" s="143">
        <f t="shared" si="16"/>
        <v>600</v>
      </c>
      <c r="X12" s="100"/>
      <c r="Y12" s="154">
        <f t="shared" si="2"/>
        <v>47.5</v>
      </c>
      <c r="Z12" s="104">
        <f t="shared" si="3"/>
        <v>45.24</v>
      </c>
      <c r="AA12" s="104">
        <f t="shared" si="4"/>
        <v>46.57</v>
      </c>
      <c r="AB12" s="104">
        <f t="shared" si="5"/>
        <v>48.47</v>
      </c>
      <c r="AC12" s="104">
        <f t="shared" si="6"/>
        <v>50</v>
      </c>
      <c r="AD12" s="155">
        <f t="shared" si="7"/>
        <v>47.5</v>
      </c>
    </row>
    <row r="13" spans="2:38">
      <c r="B13" s="124"/>
      <c r="C13" s="98" t="s">
        <v>77</v>
      </c>
      <c r="D13" s="99" t="s">
        <v>78</v>
      </c>
      <c r="E13" s="102"/>
      <c r="F13" s="116">
        <v>500</v>
      </c>
      <c r="G13" s="116">
        <v>525</v>
      </c>
      <c r="H13" s="116">
        <v>510</v>
      </c>
      <c r="I13" s="116">
        <v>490</v>
      </c>
      <c r="J13" s="116">
        <v>475</v>
      </c>
      <c r="K13" s="125">
        <v>500</v>
      </c>
      <c r="M13" s="142">
        <f t="shared" si="8"/>
        <v>450</v>
      </c>
      <c r="N13" s="110">
        <f t="shared" si="0"/>
        <v>500</v>
      </c>
      <c r="O13" s="110">
        <f t="shared" si="9"/>
        <v>600</v>
      </c>
      <c r="P13" s="111">
        <v>50</v>
      </c>
      <c r="Q13" s="112">
        <f t="shared" si="10"/>
        <v>475</v>
      </c>
      <c r="R13" s="113">
        <f t="shared" si="11"/>
        <v>500</v>
      </c>
      <c r="S13" s="113">
        <f t="shared" si="12"/>
        <v>525</v>
      </c>
      <c r="T13" s="113">
        <f t="shared" si="13"/>
        <v>510</v>
      </c>
      <c r="U13" s="113">
        <f t="shared" si="14"/>
        <v>490</v>
      </c>
      <c r="V13" s="113">
        <f t="shared" si="15"/>
        <v>475</v>
      </c>
      <c r="W13" s="143">
        <f t="shared" si="16"/>
        <v>500</v>
      </c>
      <c r="X13" s="100"/>
      <c r="Y13" s="154">
        <f t="shared" si="2"/>
        <v>47.5</v>
      </c>
      <c r="Z13" s="104">
        <f t="shared" si="3"/>
        <v>45.24</v>
      </c>
      <c r="AA13" s="104">
        <f t="shared" si="4"/>
        <v>46.57</v>
      </c>
      <c r="AB13" s="104">
        <f t="shared" si="5"/>
        <v>48.47</v>
      </c>
      <c r="AC13" s="104">
        <f t="shared" si="6"/>
        <v>50</v>
      </c>
      <c r="AD13" s="155">
        <f t="shared" si="7"/>
        <v>47.5</v>
      </c>
    </row>
    <row r="14" spans="2:38">
      <c r="B14" s="124"/>
      <c r="C14" s="98" t="s">
        <v>79</v>
      </c>
      <c r="D14" s="99" t="s">
        <v>80</v>
      </c>
      <c r="E14" s="102"/>
      <c r="F14" s="116">
        <v>500</v>
      </c>
      <c r="G14" s="116">
        <v>525</v>
      </c>
      <c r="H14" s="116">
        <v>510</v>
      </c>
      <c r="I14" s="116">
        <v>490</v>
      </c>
      <c r="J14" s="116">
        <v>475</v>
      </c>
      <c r="K14" s="125">
        <v>500</v>
      </c>
      <c r="M14" s="142">
        <f t="shared" si="8"/>
        <v>450</v>
      </c>
      <c r="N14" s="110">
        <f t="shared" si="0"/>
        <v>500</v>
      </c>
      <c r="O14" s="110">
        <f t="shared" si="9"/>
        <v>600</v>
      </c>
      <c r="P14" s="111">
        <v>50</v>
      </c>
      <c r="Q14" s="112">
        <f t="shared" si="10"/>
        <v>475</v>
      </c>
      <c r="R14" s="113">
        <f t="shared" si="11"/>
        <v>500</v>
      </c>
      <c r="S14" s="113">
        <f t="shared" si="12"/>
        <v>525</v>
      </c>
      <c r="T14" s="113">
        <f t="shared" si="13"/>
        <v>510</v>
      </c>
      <c r="U14" s="113">
        <f t="shared" si="14"/>
        <v>490</v>
      </c>
      <c r="V14" s="113">
        <f t="shared" si="15"/>
        <v>475</v>
      </c>
      <c r="W14" s="143">
        <f t="shared" si="16"/>
        <v>500</v>
      </c>
      <c r="X14" s="100"/>
      <c r="Y14" s="154">
        <f t="shared" si="2"/>
        <v>47.5</v>
      </c>
      <c r="Z14" s="104">
        <f t="shared" si="3"/>
        <v>45.24</v>
      </c>
      <c r="AA14" s="104">
        <f t="shared" si="4"/>
        <v>46.57</v>
      </c>
      <c r="AB14" s="104">
        <f t="shared" si="5"/>
        <v>48.47</v>
      </c>
      <c r="AC14" s="104">
        <f t="shared" si="6"/>
        <v>50</v>
      </c>
      <c r="AD14" s="155">
        <f t="shared" si="7"/>
        <v>47.5</v>
      </c>
    </row>
    <row r="15" spans="2:38">
      <c r="B15" s="124"/>
      <c r="C15" s="98" t="s">
        <v>81</v>
      </c>
      <c r="D15" s="99" t="s">
        <v>82</v>
      </c>
      <c r="E15" s="102"/>
      <c r="F15" s="116">
        <v>500</v>
      </c>
      <c r="G15" s="116">
        <v>525</v>
      </c>
      <c r="H15" s="116">
        <v>510</v>
      </c>
      <c r="I15" s="116">
        <v>490</v>
      </c>
      <c r="J15" s="116">
        <v>475</v>
      </c>
      <c r="K15" s="125">
        <v>500</v>
      </c>
      <c r="M15" s="142">
        <f t="shared" si="8"/>
        <v>450</v>
      </c>
      <c r="N15" s="110">
        <f t="shared" si="0"/>
        <v>500</v>
      </c>
      <c r="O15" s="110">
        <f t="shared" si="9"/>
        <v>600</v>
      </c>
      <c r="P15" s="111">
        <v>50</v>
      </c>
      <c r="Q15" s="112">
        <f t="shared" si="10"/>
        <v>475</v>
      </c>
      <c r="R15" s="113">
        <f t="shared" si="11"/>
        <v>500</v>
      </c>
      <c r="S15" s="113">
        <f t="shared" si="12"/>
        <v>525</v>
      </c>
      <c r="T15" s="113">
        <f t="shared" si="13"/>
        <v>510</v>
      </c>
      <c r="U15" s="113">
        <f t="shared" si="14"/>
        <v>490</v>
      </c>
      <c r="V15" s="113">
        <f t="shared" si="15"/>
        <v>475</v>
      </c>
      <c r="W15" s="143">
        <f t="shared" si="16"/>
        <v>500</v>
      </c>
      <c r="X15" s="100"/>
      <c r="Y15" s="154">
        <f t="shared" si="2"/>
        <v>47.5</v>
      </c>
      <c r="Z15" s="104">
        <f t="shared" si="3"/>
        <v>45.24</v>
      </c>
      <c r="AA15" s="104">
        <f t="shared" si="4"/>
        <v>46.57</v>
      </c>
      <c r="AB15" s="104">
        <f t="shared" si="5"/>
        <v>48.47</v>
      </c>
      <c r="AC15" s="104">
        <f t="shared" si="6"/>
        <v>50</v>
      </c>
      <c r="AD15" s="155">
        <f t="shared" si="7"/>
        <v>47.5</v>
      </c>
    </row>
    <row r="16" spans="2:38">
      <c r="B16" s="124"/>
      <c r="C16" s="98" t="s">
        <v>83</v>
      </c>
      <c r="D16" s="99" t="s">
        <v>84</v>
      </c>
      <c r="E16" s="102"/>
      <c r="F16" s="116">
        <v>500</v>
      </c>
      <c r="G16" s="116">
        <v>525</v>
      </c>
      <c r="H16" s="116">
        <v>510</v>
      </c>
      <c r="I16" s="116">
        <v>490</v>
      </c>
      <c r="J16" s="116">
        <v>475</v>
      </c>
      <c r="K16" s="125">
        <v>500</v>
      </c>
      <c r="M16" s="142">
        <f t="shared" si="8"/>
        <v>450</v>
      </c>
      <c r="N16" s="110">
        <f t="shared" si="0"/>
        <v>500</v>
      </c>
      <c r="O16" s="110">
        <f t="shared" si="9"/>
        <v>600</v>
      </c>
      <c r="P16" s="111">
        <v>50</v>
      </c>
      <c r="Q16" s="112">
        <f t="shared" si="10"/>
        <v>475</v>
      </c>
      <c r="R16" s="113">
        <f t="shared" si="11"/>
        <v>500</v>
      </c>
      <c r="S16" s="113">
        <f t="shared" si="12"/>
        <v>525</v>
      </c>
      <c r="T16" s="113">
        <f t="shared" si="13"/>
        <v>510</v>
      </c>
      <c r="U16" s="113">
        <f t="shared" si="14"/>
        <v>490</v>
      </c>
      <c r="V16" s="113">
        <f t="shared" si="15"/>
        <v>475</v>
      </c>
      <c r="W16" s="143">
        <f t="shared" si="16"/>
        <v>500</v>
      </c>
      <c r="X16" s="100"/>
      <c r="Y16" s="154">
        <f t="shared" si="2"/>
        <v>47.5</v>
      </c>
      <c r="Z16" s="104">
        <f t="shared" si="3"/>
        <v>45.24</v>
      </c>
      <c r="AA16" s="104">
        <f t="shared" si="4"/>
        <v>46.57</v>
      </c>
      <c r="AB16" s="104">
        <f t="shared" si="5"/>
        <v>48.47</v>
      </c>
      <c r="AC16" s="104">
        <f t="shared" si="6"/>
        <v>50</v>
      </c>
      <c r="AD16" s="155">
        <f t="shared" si="7"/>
        <v>47.5</v>
      </c>
    </row>
    <row r="17" spans="2:30">
      <c r="B17" s="124"/>
      <c r="C17" s="98" t="s">
        <v>85</v>
      </c>
      <c r="D17" s="99" t="s">
        <v>125</v>
      </c>
      <c r="E17" s="102"/>
      <c r="F17" s="116">
        <v>600</v>
      </c>
      <c r="G17" s="116">
        <v>630</v>
      </c>
      <c r="H17" s="116">
        <v>612</v>
      </c>
      <c r="I17" s="116">
        <v>588</v>
      </c>
      <c r="J17" s="116">
        <v>490</v>
      </c>
      <c r="K17" s="125">
        <v>600</v>
      </c>
      <c r="M17" s="142">
        <f t="shared" si="8"/>
        <v>540</v>
      </c>
      <c r="N17" s="110">
        <f t="shared" si="0"/>
        <v>600</v>
      </c>
      <c r="O17" s="110">
        <f t="shared" si="9"/>
        <v>720</v>
      </c>
      <c r="P17" s="111">
        <v>50</v>
      </c>
      <c r="Q17" s="112">
        <f t="shared" si="10"/>
        <v>588</v>
      </c>
      <c r="R17" s="113">
        <f t="shared" si="11"/>
        <v>600</v>
      </c>
      <c r="S17" s="113">
        <f t="shared" si="12"/>
        <v>630</v>
      </c>
      <c r="T17" s="113">
        <f t="shared" si="13"/>
        <v>612</v>
      </c>
      <c r="U17" s="113">
        <f t="shared" si="14"/>
        <v>588</v>
      </c>
      <c r="V17" s="113" t="str">
        <f t="shared" si="15"/>
        <v>NQ</v>
      </c>
      <c r="W17" s="143">
        <f t="shared" si="16"/>
        <v>600</v>
      </c>
      <c r="X17" s="100"/>
      <c r="Y17" s="154">
        <f t="shared" si="2"/>
        <v>49</v>
      </c>
      <c r="Z17" s="104">
        <f t="shared" si="3"/>
        <v>46.67</v>
      </c>
      <c r="AA17" s="104">
        <f t="shared" si="4"/>
        <v>48.04</v>
      </c>
      <c r="AB17" s="104">
        <f t="shared" si="5"/>
        <v>50</v>
      </c>
      <c r="AC17" s="104">
        <f t="shared" si="6"/>
        <v>0</v>
      </c>
      <c r="AD17" s="155">
        <f t="shared" si="7"/>
        <v>49</v>
      </c>
    </row>
    <row r="18" spans="2:30">
      <c r="B18" s="124"/>
      <c r="C18" s="98" t="s">
        <v>86</v>
      </c>
      <c r="D18" s="99" t="s">
        <v>87</v>
      </c>
      <c r="E18" s="102"/>
      <c r="F18" s="116">
        <v>450</v>
      </c>
      <c r="G18" s="116">
        <v>472.5</v>
      </c>
      <c r="H18" s="116">
        <v>459</v>
      </c>
      <c r="I18" s="116">
        <v>441</v>
      </c>
      <c r="J18" s="116">
        <v>427.5</v>
      </c>
      <c r="K18" s="125">
        <v>450</v>
      </c>
      <c r="M18" s="142">
        <f t="shared" si="8"/>
        <v>405</v>
      </c>
      <c r="N18" s="110">
        <f t="shared" si="0"/>
        <v>450</v>
      </c>
      <c r="O18" s="110">
        <f t="shared" si="9"/>
        <v>540</v>
      </c>
      <c r="P18" s="111">
        <v>50</v>
      </c>
      <c r="Q18" s="112">
        <f t="shared" si="10"/>
        <v>427.5</v>
      </c>
      <c r="R18" s="113">
        <f t="shared" si="11"/>
        <v>450</v>
      </c>
      <c r="S18" s="113">
        <f t="shared" si="12"/>
        <v>472.5</v>
      </c>
      <c r="T18" s="113">
        <f t="shared" si="13"/>
        <v>459</v>
      </c>
      <c r="U18" s="113">
        <f t="shared" si="14"/>
        <v>441</v>
      </c>
      <c r="V18" s="113">
        <f t="shared" si="15"/>
        <v>427.5</v>
      </c>
      <c r="W18" s="143">
        <f t="shared" si="16"/>
        <v>450</v>
      </c>
      <c r="X18" s="100"/>
      <c r="Y18" s="154">
        <f t="shared" si="2"/>
        <v>47.5</v>
      </c>
      <c r="Z18" s="104">
        <f t="shared" si="3"/>
        <v>45.24</v>
      </c>
      <c r="AA18" s="104">
        <f t="shared" si="4"/>
        <v>46.57</v>
      </c>
      <c r="AB18" s="104">
        <f t="shared" si="5"/>
        <v>48.47</v>
      </c>
      <c r="AC18" s="104">
        <f t="shared" si="6"/>
        <v>50</v>
      </c>
      <c r="AD18" s="155">
        <f t="shared" si="7"/>
        <v>47.5</v>
      </c>
    </row>
    <row r="19" spans="2:30">
      <c r="B19" s="124"/>
      <c r="C19" s="98" t="s">
        <v>88</v>
      </c>
      <c r="D19" s="99" t="s">
        <v>89</v>
      </c>
      <c r="E19" s="102"/>
      <c r="F19" s="116">
        <v>350</v>
      </c>
      <c r="G19" s="116">
        <v>367.5</v>
      </c>
      <c r="H19" s="116">
        <v>357</v>
      </c>
      <c r="I19" s="116">
        <v>343</v>
      </c>
      <c r="J19" s="116">
        <v>332.5</v>
      </c>
      <c r="K19" s="125">
        <v>350</v>
      </c>
      <c r="M19" s="142">
        <f t="shared" si="8"/>
        <v>315</v>
      </c>
      <c r="N19" s="110">
        <f t="shared" si="0"/>
        <v>350</v>
      </c>
      <c r="O19" s="110">
        <f t="shared" si="9"/>
        <v>420</v>
      </c>
      <c r="P19" s="111">
        <v>50</v>
      </c>
      <c r="Q19" s="112">
        <f t="shared" si="10"/>
        <v>332.5</v>
      </c>
      <c r="R19" s="113">
        <f t="shared" si="11"/>
        <v>350</v>
      </c>
      <c r="S19" s="113">
        <f t="shared" si="12"/>
        <v>367.5</v>
      </c>
      <c r="T19" s="113">
        <f t="shared" si="13"/>
        <v>357</v>
      </c>
      <c r="U19" s="113">
        <f t="shared" si="14"/>
        <v>343</v>
      </c>
      <c r="V19" s="113">
        <f t="shared" si="15"/>
        <v>332.5</v>
      </c>
      <c r="W19" s="143">
        <f t="shared" si="16"/>
        <v>350</v>
      </c>
      <c r="X19" s="100"/>
      <c r="Y19" s="154">
        <f t="shared" si="2"/>
        <v>47.5</v>
      </c>
      <c r="Z19" s="104">
        <f t="shared" si="3"/>
        <v>45.24</v>
      </c>
      <c r="AA19" s="104">
        <f t="shared" si="4"/>
        <v>46.57</v>
      </c>
      <c r="AB19" s="104">
        <f t="shared" si="5"/>
        <v>48.47</v>
      </c>
      <c r="AC19" s="104">
        <f t="shared" si="6"/>
        <v>50</v>
      </c>
      <c r="AD19" s="155">
        <f t="shared" si="7"/>
        <v>47.5</v>
      </c>
    </row>
    <row r="20" spans="2:30">
      <c r="B20" s="124"/>
      <c r="C20" s="98" t="s">
        <v>90</v>
      </c>
      <c r="D20" s="99" t="s">
        <v>91</v>
      </c>
      <c r="E20" s="102"/>
      <c r="F20" s="116">
        <v>300</v>
      </c>
      <c r="G20" s="116">
        <v>315</v>
      </c>
      <c r="H20" s="116">
        <v>306</v>
      </c>
      <c r="I20" s="116">
        <v>294</v>
      </c>
      <c r="J20" s="116">
        <v>285</v>
      </c>
      <c r="K20" s="125">
        <v>300</v>
      </c>
      <c r="M20" s="142">
        <f t="shared" si="8"/>
        <v>270</v>
      </c>
      <c r="N20" s="110">
        <f t="shared" si="0"/>
        <v>300</v>
      </c>
      <c r="O20" s="110">
        <f t="shared" si="9"/>
        <v>360</v>
      </c>
      <c r="P20" s="111">
        <v>50</v>
      </c>
      <c r="Q20" s="112">
        <f t="shared" si="10"/>
        <v>285</v>
      </c>
      <c r="R20" s="113">
        <f t="shared" si="11"/>
        <v>300</v>
      </c>
      <c r="S20" s="113">
        <f t="shared" si="12"/>
        <v>315</v>
      </c>
      <c r="T20" s="113">
        <f t="shared" si="13"/>
        <v>306</v>
      </c>
      <c r="U20" s="113">
        <f t="shared" si="14"/>
        <v>294</v>
      </c>
      <c r="V20" s="113">
        <f t="shared" si="15"/>
        <v>285</v>
      </c>
      <c r="W20" s="143">
        <f t="shared" si="16"/>
        <v>300</v>
      </c>
      <c r="X20" s="100"/>
      <c r="Y20" s="154">
        <f t="shared" si="2"/>
        <v>47.5</v>
      </c>
      <c r="Z20" s="104">
        <f t="shared" si="3"/>
        <v>45.24</v>
      </c>
      <c r="AA20" s="104">
        <f t="shared" si="4"/>
        <v>46.57</v>
      </c>
      <c r="AB20" s="104">
        <f t="shared" si="5"/>
        <v>48.47</v>
      </c>
      <c r="AC20" s="104">
        <f t="shared" si="6"/>
        <v>50</v>
      </c>
      <c r="AD20" s="155">
        <f t="shared" si="7"/>
        <v>47.5</v>
      </c>
    </row>
    <row r="21" spans="2:30">
      <c r="B21" s="124"/>
      <c r="C21" s="98" t="s">
        <v>92</v>
      </c>
      <c r="D21" s="99" t="s">
        <v>93</v>
      </c>
      <c r="E21" s="102"/>
      <c r="F21" s="116">
        <v>600</v>
      </c>
      <c r="G21" s="116">
        <v>630</v>
      </c>
      <c r="H21" s="116">
        <v>612</v>
      </c>
      <c r="I21" s="116">
        <v>588</v>
      </c>
      <c r="J21" s="116">
        <v>570</v>
      </c>
      <c r="K21" s="125">
        <v>600</v>
      </c>
      <c r="M21" s="142">
        <f t="shared" si="8"/>
        <v>540</v>
      </c>
      <c r="N21" s="110">
        <f t="shared" si="0"/>
        <v>600</v>
      </c>
      <c r="O21" s="110">
        <f t="shared" si="9"/>
        <v>720</v>
      </c>
      <c r="P21" s="111">
        <v>50</v>
      </c>
      <c r="Q21" s="112">
        <f t="shared" si="10"/>
        <v>570</v>
      </c>
      <c r="R21" s="113">
        <f t="shared" si="11"/>
        <v>600</v>
      </c>
      <c r="S21" s="113">
        <f t="shared" si="12"/>
        <v>630</v>
      </c>
      <c r="T21" s="113">
        <f t="shared" si="13"/>
        <v>612</v>
      </c>
      <c r="U21" s="113">
        <f t="shared" si="14"/>
        <v>588</v>
      </c>
      <c r="V21" s="113">
        <f t="shared" si="15"/>
        <v>570</v>
      </c>
      <c r="W21" s="143">
        <f t="shared" si="16"/>
        <v>600</v>
      </c>
      <c r="X21" s="100"/>
      <c r="Y21" s="154">
        <f t="shared" si="2"/>
        <v>47.5</v>
      </c>
      <c r="Z21" s="104">
        <f t="shared" si="3"/>
        <v>45.24</v>
      </c>
      <c r="AA21" s="104">
        <f t="shared" si="4"/>
        <v>46.57</v>
      </c>
      <c r="AB21" s="104">
        <f t="shared" si="5"/>
        <v>48.47</v>
      </c>
      <c r="AC21" s="104">
        <f t="shared" si="6"/>
        <v>50</v>
      </c>
      <c r="AD21" s="155">
        <f t="shared" si="7"/>
        <v>47.5</v>
      </c>
    </row>
    <row r="22" spans="2:30">
      <c r="B22" s="124"/>
      <c r="C22" s="98" t="s">
        <v>94</v>
      </c>
      <c r="D22" s="99" t="s">
        <v>95</v>
      </c>
      <c r="E22" s="102"/>
      <c r="F22" s="116">
        <v>450</v>
      </c>
      <c r="G22" s="116">
        <v>472.5</v>
      </c>
      <c r="H22" s="116">
        <v>459</v>
      </c>
      <c r="I22" s="116">
        <v>441</v>
      </c>
      <c r="J22" s="116">
        <v>427.5</v>
      </c>
      <c r="K22" s="125">
        <v>450</v>
      </c>
      <c r="M22" s="142">
        <f t="shared" si="8"/>
        <v>405</v>
      </c>
      <c r="N22" s="110">
        <f t="shared" si="0"/>
        <v>450</v>
      </c>
      <c r="O22" s="110">
        <f t="shared" si="9"/>
        <v>540</v>
      </c>
      <c r="P22" s="111">
        <v>50</v>
      </c>
      <c r="Q22" s="112">
        <f t="shared" si="10"/>
        <v>427.5</v>
      </c>
      <c r="R22" s="113">
        <f t="shared" si="11"/>
        <v>450</v>
      </c>
      <c r="S22" s="113">
        <f t="shared" si="12"/>
        <v>472.5</v>
      </c>
      <c r="T22" s="113">
        <f t="shared" si="13"/>
        <v>459</v>
      </c>
      <c r="U22" s="113">
        <f t="shared" si="14"/>
        <v>441</v>
      </c>
      <c r="V22" s="113">
        <f t="shared" si="15"/>
        <v>427.5</v>
      </c>
      <c r="W22" s="143">
        <f t="shared" si="16"/>
        <v>450</v>
      </c>
      <c r="X22" s="100"/>
      <c r="Y22" s="154">
        <f t="shared" si="2"/>
        <v>47.5</v>
      </c>
      <c r="Z22" s="104">
        <f t="shared" si="3"/>
        <v>45.24</v>
      </c>
      <c r="AA22" s="104">
        <f t="shared" si="4"/>
        <v>46.57</v>
      </c>
      <c r="AB22" s="104">
        <f t="shared" si="5"/>
        <v>48.47</v>
      </c>
      <c r="AC22" s="104">
        <f t="shared" si="6"/>
        <v>50</v>
      </c>
      <c r="AD22" s="155">
        <f t="shared" si="7"/>
        <v>47.5</v>
      </c>
    </row>
    <row r="23" spans="2:30">
      <c r="B23" s="124"/>
      <c r="C23" s="98" t="s">
        <v>96</v>
      </c>
      <c r="D23" s="99" t="s">
        <v>97</v>
      </c>
      <c r="E23" s="102"/>
      <c r="F23" s="116">
        <v>350</v>
      </c>
      <c r="G23" s="116">
        <v>367.5</v>
      </c>
      <c r="H23" s="116">
        <v>357</v>
      </c>
      <c r="I23" s="116">
        <v>343</v>
      </c>
      <c r="J23" s="116">
        <v>332.5</v>
      </c>
      <c r="K23" s="125">
        <v>350</v>
      </c>
      <c r="M23" s="142">
        <f t="shared" si="8"/>
        <v>315</v>
      </c>
      <c r="N23" s="110">
        <f t="shared" si="0"/>
        <v>350</v>
      </c>
      <c r="O23" s="110">
        <f t="shared" si="9"/>
        <v>420</v>
      </c>
      <c r="P23" s="111">
        <v>50</v>
      </c>
      <c r="Q23" s="112">
        <f t="shared" si="10"/>
        <v>332.5</v>
      </c>
      <c r="R23" s="113">
        <f t="shared" si="11"/>
        <v>350</v>
      </c>
      <c r="S23" s="113">
        <f t="shared" si="12"/>
        <v>367.5</v>
      </c>
      <c r="T23" s="113">
        <f t="shared" si="13"/>
        <v>357</v>
      </c>
      <c r="U23" s="113">
        <f t="shared" si="14"/>
        <v>343</v>
      </c>
      <c r="V23" s="113">
        <f t="shared" si="15"/>
        <v>332.5</v>
      </c>
      <c r="W23" s="143">
        <f t="shared" si="16"/>
        <v>350</v>
      </c>
      <c r="X23" s="100"/>
      <c r="Y23" s="154">
        <f t="shared" si="2"/>
        <v>47.5</v>
      </c>
      <c r="Z23" s="104">
        <f t="shared" si="3"/>
        <v>45.24</v>
      </c>
      <c r="AA23" s="104">
        <f t="shared" si="4"/>
        <v>46.57</v>
      </c>
      <c r="AB23" s="104">
        <f t="shared" si="5"/>
        <v>48.47</v>
      </c>
      <c r="AC23" s="104">
        <f t="shared" si="6"/>
        <v>50</v>
      </c>
      <c r="AD23" s="155">
        <f t="shared" si="7"/>
        <v>47.5</v>
      </c>
    </row>
    <row r="24" spans="2:30">
      <c r="B24" s="124"/>
      <c r="C24" s="98" t="s">
        <v>98</v>
      </c>
      <c r="D24" s="99" t="s">
        <v>68</v>
      </c>
      <c r="E24" s="102"/>
      <c r="F24" s="116">
        <v>900</v>
      </c>
      <c r="G24" s="116">
        <v>945</v>
      </c>
      <c r="H24" s="116">
        <v>918</v>
      </c>
      <c r="I24" s="116">
        <v>882</v>
      </c>
      <c r="J24" s="116">
        <v>800</v>
      </c>
      <c r="K24" s="125">
        <v>900</v>
      </c>
      <c r="M24" s="142">
        <f t="shared" si="8"/>
        <v>810</v>
      </c>
      <c r="N24" s="110">
        <f t="shared" si="0"/>
        <v>900</v>
      </c>
      <c r="O24" s="110">
        <f t="shared" si="9"/>
        <v>1080</v>
      </c>
      <c r="P24" s="111">
        <v>50</v>
      </c>
      <c r="Q24" s="112">
        <f t="shared" si="10"/>
        <v>882</v>
      </c>
      <c r="R24" s="113">
        <f t="shared" si="11"/>
        <v>900</v>
      </c>
      <c r="S24" s="113">
        <f t="shared" si="12"/>
        <v>945</v>
      </c>
      <c r="T24" s="113">
        <f t="shared" si="13"/>
        <v>918</v>
      </c>
      <c r="U24" s="113">
        <f t="shared" si="14"/>
        <v>882</v>
      </c>
      <c r="V24" s="113" t="str">
        <f t="shared" si="15"/>
        <v>NQ</v>
      </c>
      <c r="W24" s="143">
        <f t="shared" si="16"/>
        <v>900</v>
      </c>
      <c r="X24" s="100"/>
      <c r="Y24" s="154">
        <f t="shared" si="2"/>
        <v>49</v>
      </c>
      <c r="Z24" s="104">
        <f t="shared" si="3"/>
        <v>46.67</v>
      </c>
      <c r="AA24" s="104">
        <f t="shared" si="4"/>
        <v>48.04</v>
      </c>
      <c r="AB24" s="104">
        <f t="shared" si="5"/>
        <v>50</v>
      </c>
      <c r="AC24" s="104">
        <f t="shared" si="6"/>
        <v>0</v>
      </c>
      <c r="AD24" s="155">
        <f t="shared" si="7"/>
        <v>49</v>
      </c>
    </row>
    <row r="25" spans="2:30">
      <c r="B25" s="124"/>
      <c r="C25" s="98" t="s">
        <v>99</v>
      </c>
      <c r="D25" s="99" t="s">
        <v>72</v>
      </c>
      <c r="E25" s="102"/>
      <c r="F25" s="116">
        <v>800</v>
      </c>
      <c r="G25" s="116">
        <v>840</v>
      </c>
      <c r="H25" s="116">
        <v>700</v>
      </c>
      <c r="I25" s="116">
        <v>784</v>
      </c>
      <c r="J25" s="116">
        <v>760</v>
      </c>
      <c r="K25" s="125">
        <v>800</v>
      </c>
      <c r="M25" s="142">
        <f t="shared" si="8"/>
        <v>712.8</v>
      </c>
      <c r="N25" s="110">
        <f t="shared" si="0"/>
        <v>792</v>
      </c>
      <c r="O25" s="110">
        <f t="shared" si="9"/>
        <v>950.4</v>
      </c>
      <c r="P25" s="111">
        <v>50</v>
      </c>
      <c r="Q25" s="112">
        <f t="shared" si="10"/>
        <v>760</v>
      </c>
      <c r="R25" s="113">
        <f t="shared" si="11"/>
        <v>800</v>
      </c>
      <c r="S25" s="113">
        <f t="shared" si="12"/>
        <v>840</v>
      </c>
      <c r="T25" s="113" t="str">
        <f t="shared" si="13"/>
        <v>NQ</v>
      </c>
      <c r="U25" s="113">
        <f t="shared" si="14"/>
        <v>784</v>
      </c>
      <c r="V25" s="113">
        <f t="shared" si="15"/>
        <v>760</v>
      </c>
      <c r="W25" s="143">
        <f t="shared" si="16"/>
        <v>800</v>
      </c>
      <c r="X25" s="100"/>
      <c r="Y25" s="154">
        <f t="shared" si="2"/>
        <v>47.5</v>
      </c>
      <c r="Z25" s="104">
        <f t="shared" si="3"/>
        <v>45.24</v>
      </c>
      <c r="AA25" s="104">
        <f t="shared" si="4"/>
        <v>0</v>
      </c>
      <c r="AB25" s="104">
        <f t="shared" si="5"/>
        <v>48.47</v>
      </c>
      <c r="AC25" s="104">
        <f t="shared" si="6"/>
        <v>50</v>
      </c>
      <c r="AD25" s="155">
        <f t="shared" si="7"/>
        <v>47.5</v>
      </c>
    </row>
    <row r="26" spans="2:30">
      <c r="B26" s="124"/>
      <c r="C26" s="98" t="s">
        <v>100</v>
      </c>
      <c r="D26" s="99" t="s">
        <v>70</v>
      </c>
      <c r="E26" s="102"/>
      <c r="F26" s="116">
        <v>800</v>
      </c>
      <c r="G26" s="116">
        <v>840</v>
      </c>
      <c r="H26" s="116">
        <v>700</v>
      </c>
      <c r="I26" s="116">
        <v>784</v>
      </c>
      <c r="J26" s="116">
        <v>760</v>
      </c>
      <c r="K26" s="125">
        <v>800</v>
      </c>
      <c r="M26" s="142">
        <f t="shared" si="8"/>
        <v>712.8</v>
      </c>
      <c r="N26" s="110">
        <f t="shared" si="0"/>
        <v>792</v>
      </c>
      <c r="O26" s="110">
        <f t="shared" si="9"/>
        <v>950.4</v>
      </c>
      <c r="P26" s="111">
        <v>50</v>
      </c>
      <c r="Q26" s="112">
        <f t="shared" si="10"/>
        <v>760</v>
      </c>
      <c r="R26" s="113">
        <f t="shared" si="11"/>
        <v>800</v>
      </c>
      <c r="S26" s="113">
        <f t="shared" si="12"/>
        <v>840</v>
      </c>
      <c r="T26" s="113" t="str">
        <f t="shared" si="13"/>
        <v>NQ</v>
      </c>
      <c r="U26" s="113">
        <f t="shared" si="14"/>
        <v>784</v>
      </c>
      <c r="V26" s="113">
        <f t="shared" si="15"/>
        <v>760</v>
      </c>
      <c r="W26" s="143">
        <f t="shared" si="16"/>
        <v>800</v>
      </c>
      <c r="X26" s="100"/>
      <c r="Y26" s="154">
        <f t="shared" si="2"/>
        <v>47.5</v>
      </c>
      <c r="Z26" s="104">
        <f t="shared" si="3"/>
        <v>45.24</v>
      </c>
      <c r="AA26" s="104">
        <f t="shared" si="4"/>
        <v>0</v>
      </c>
      <c r="AB26" s="104">
        <f t="shared" si="5"/>
        <v>48.47</v>
      </c>
      <c r="AC26" s="104">
        <f t="shared" si="6"/>
        <v>50</v>
      </c>
      <c r="AD26" s="155">
        <f t="shared" si="7"/>
        <v>47.5</v>
      </c>
    </row>
    <row r="27" spans="2:30">
      <c r="B27" s="124"/>
      <c r="C27" s="98" t="s">
        <v>101</v>
      </c>
      <c r="D27" s="99" t="s">
        <v>76</v>
      </c>
      <c r="E27" s="102"/>
      <c r="F27" s="116">
        <v>600</v>
      </c>
      <c r="G27" s="116">
        <v>630</v>
      </c>
      <c r="H27" s="116">
        <v>612</v>
      </c>
      <c r="I27" s="116">
        <v>588</v>
      </c>
      <c r="J27" s="116">
        <v>570</v>
      </c>
      <c r="K27" s="125">
        <v>600</v>
      </c>
      <c r="M27" s="142">
        <f t="shared" si="8"/>
        <v>540</v>
      </c>
      <c r="N27" s="110">
        <f t="shared" si="0"/>
        <v>600</v>
      </c>
      <c r="O27" s="110">
        <f t="shared" si="9"/>
        <v>720</v>
      </c>
      <c r="P27" s="111">
        <v>50</v>
      </c>
      <c r="Q27" s="112">
        <f t="shared" si="10"/>
        <v>570</v>
      </c>
      <c r="R27" s="113">
        <f t="shared" si="11"/>
        <v>600</v>
      </c>
      <c r="S27" s="113">
        <f t="shared" si="12"/>
        <v>630</v>
      </c>
      <c r="T27" s="113">
        <f t="shared" si="13"/>
        <v>612</v>
      </c>
      <c r="U27" s="113">
        <f t="shared" si="14"/>
        <v>588</v>
      </c>
      <c r="V27" s="113">
        <f t="shared" si="15"/>
        <v>570</v>
      </c>
      <c r="W27" s="143">
        <f t="shared" si="16"/>
        <v>600</v>
      </c>
      <c r="X27" s="100"/>
      <c r="Y27" s="154">
        <f t="shared" si="2"/>
        <v>47.5</v>
      </c>
      <c r="Z27" s="104">
        <f t="shared" si="3"/>
        <v>45.24</v>
      </c>
      <c r="AA27" s="104">
        <f t="shared" si="4"/>
        <v>46.57</v>
      </c>
      <c r="AB27" s="104">
        <f t="shared" si="5"/>
        <v>48.47</v>
      </c>
      <c r="AC27" s="104">
        <f t="shared" si="6"/>
        <v>50</v>
      </c>
      <c r="AD27" s="155">
        <f t="shared" si="7"/>
        <v>47.5</v>
      </c>
    </row>
    <row r="28" spans="2:30">
      <c r="B28" s="124"/>
      <c r="C28" s="98" t="s">
        <v>102</v>
      </c>
      <c r="D28" s="99" t="s">
        <v>78</v>
      </c>
      <c r="E28" s="102"/>
      <c r="F28" s="116">
        <v>500</v>
      </c>
      <c r="G28" s="116">
        <v>525</v>
      </c>
      <c r="H28" s="116">
        <v>510</v>
      </c>
      <c r="I28" s="116">
        <v>490</v>
      </c>
      <c r="J28" s="116">
        <v>475</v>
      </c>
      <c r="K28" s="125">
        <v>500</v>
      </c>
      <c r="M28" s="142">
        <f t="shared" si="8"/>
        <v>450</v>
      </c>
      <c r="N28" s="110">
        <f t="shared" si="0"/>
        <v>500</v>
      </c>
      <c r="O28" s="110">
        <f t="shared" si="9"/>
        <v>600</v>
      </c>
      <c r="P28" s="111">
        <v>50</v>
      </c>
      <c r="Q28" s="112">
        <f t="shared" si="10"/>
        <v>475</v>
      </c>
      <c r="R28" s="113">
        <f t="shared" si="11"/>
        <v>500</v>
      </c>
      <c r="S28" s="113">
        <f t="shared" si="12"/>
        <v>525</v>
      </c>
      <c r="T28" s="113">
        <f t="shared" si="13"/>
        <v>510</v>
      </c>
      <c r="U28" s="113">
        <f t="shared" si="14"/>
        <v>490</v>
      </c>
      <c r="V28" s="113">
        <f t="shared" si="15"/>
        <v>475</v>
      </c>
      <c r="W28" s="143">
        <f t="shared" si="16"/>
        <v>500</v>
      </c>
      <c r="X28" s="100"/>
      <c r="Y28" s="154">
        <f t="shared" si="2"/>
        <v>47.5</v>
      </c>
      <c r="Z28" s="104">
        <f t="shared" si="3"/>
        <v>45.24</v>
      </c>
      <c r="AA28" s="104">
        <f t="shared" si="4"/>
        <v>46.57</v>
      </c>
      <c r="AB28" s="104">
        <f t="shared" si="5"/>
        <v>48.47</v>
      </c>
      <c r="AC28" s="104">
        <f t="shared" si="6"/>
        <v>50</v>
      </c>
      <c r="AD28" s="155">
        <f t="shared" si="7"/>
        <v>47.5</v>
      </c>
    </row>
    <row r="29" spans="2:30">
      <c r="B29" s="124"/>
      <c r="C29" s="98" t="s">
        <v>103</v>
      </c>
      <c r="D29" s="99" t="s">
        <v>80</v>
      </c>
      <c r="E29" s="102"/>
      <c r="F29" s="116">
        <v>600</v>
      </c>
      <c r="G29" s="116">
        <v>630</v>
      </c>
      <c r="H29" s="116">
        <v>612</v>
      </c>
      <c r="I29" s="116">
        <v>588</v>
      </c>
      <c r="J29" s="116">
        <v>570</v>
      </c>
      <c r="K29" s="125">
        <v>600</v>
      </c>
      <c r="M29" s="142">
        <f t="shared" si="8"/>
        <v>540</v>
      </c>
      <c r="N29" s="110">
        <f t="shared" si="0"/>
        <v>600</v>
      </c>
      <c r="O29" s="110">
        <f t="shared" si="9"/>
        <v>720</v>
      </c>
      <c r="P29" s="111">
        <v>50</v>
      </c>
      <c r="Q29" s="112">
        <f t="shared" si="10"/>
        <v>570</v>
      </c>
      <c r="R29" s="113">
        <f t="shared" si="11"/>
        <v>600</v>
      </c>
      <c r="S29" s="113">
        <f t="shared" si="12"/>
        <v>630</v>
      </c>
      <c r="T29" s="113">
        <f t="shared" si="13"/>
        <v>612</v>
      </c>
      <c r="U29" s="113">
        <f t="shared" si="14"/>
        <v>588</v>
      </c>
      <c r="V29" s="113">
        <f t="shared" si="15"/>
        <v>570</v>
      </c>
      <c r="W29" s="143">
        <f t="shared" si="16"/>
        <v>600</v>
      </c>
      <c r="X29" s="100"/>
      <c r="Y29" s="154">
        <f t="shared" si="2"/>
        <v>47.5</v>
      </c>
      <c r="Z29" s="104">
        <f t="shared" si="3"/>
        <v>45.24</v>
      </c>
      <c r="AA29" s="104">
        <f t="shared" si="4"/>
        <v>46.57</v>
      </c>
      <c r="AB29" s="104">
        <f t="shared" si="5"/>
        <v>48.47</v>
      </c>
      <c r="AC29" s="104">
        <f t="shared" si="6"/>
        <v>50</v>
      </c>
      <c r="AD29" s="155">
        <f t="shared" si="7"/>
        <v>47.5</v>
      </c>
    </row>
    <row r="30" spans="2:30">
      <c r="B30" s="124"/>
      <c r="C30" s="98" t="s">
        <v>104</v>
      </c>
      <c r="D30" s="99" t="s">
        <v>84</v>
      </c>
      <c r="E30" s="102"/>
      <c r="F30" s="116">
        <v>500</v>
      </c>
      <c r="G30" s="116">
        <v>525</v>
      </c>
      <c r="H30" s="116">
        <v>510</v>
      </c>
      <c r="I30" s="116">
        <v>490</v>
      </c>
      <c r="J30" s="116">
        <v>475</v>
      </c>
      <c r="K30" s="125">
        <v>500</v>
      </c>
      <c r="M30" s="142">
        <f t="shared" si="8"/>
        <v>450</v>
      </c>
      <c r="N30" s="110">
        <f t="shared" si="0"/>
        <v>500</v>
      </c>
      <c r="O30" s="110">
        <f t="shared" si="9"/>
        <v>600</v>
      </c>
      <c r="P30" s="111">
        <v>50</v>
      </c>
      <c r="Q30" s="112">
        <f t="shared" si="10"/>
        <v>475</v>
      </c>
      <c r="R30" s="113">
        <f t="shared" si="11"/>
        <v>500</v>
      </c>
      <c r="S30" s="113">
        <f t="shared" si="12"/>
        <v>525</v>
      </c>
      <c r="T30" s="113">
        <f t="shared" si="13"/>
        <v>510</v>
      </c>
      <c r="U30" s="113">
        <f t="shared" si="14"/>
        <v>490</v>
      </c>
      <c r="V30" s="113">
        <f t="shared" si="15"/>
        <v>475</v>
      </c>
      <c r="W30" s="143">
        <f t="shared" si="16"/>
        <v>500</v>
      </c>
      <c r="X30" s="100"/>
      <c r="Y30" s="154">
        <f t="shared" si="2"/>
        <v>47.5</v>
      </c>
      <c r="Z30" s="104">
        <f t="shared" si="3"/>
        <v>45.24</v>
      </c>
      <c r="AA30" s="104">
        <f t="shared" si="4"/>
        <v>46.57</v>
      </c>
      <c r="AB30" s="104">
        <f t="shared" si="5"/>
        <v>48.47</v>
      </c>
      <c r="AC30" s="104">
        <f t="shared" si="6"/>
        <v>50</v>
      </c>
      <c r="AD30" s="155">
        <f t="shared" si="7"/>
        <v>47.5</v>
      </c>
    </row>
    <row r="31" spans="2:30">
      <c r="B31" s="124"/>
      <c r="C31" s="98" t="s">
        <v>105</v>
      </c>
      <c r="D31" s="99" t="s">
        <v>125</v>
      </c>
      <c r="E31" s="102"/>
      <c r="F31" s="116">
        <v>600</v>
      </c>
      <c r="G31" s="116">
        <v>630</v>
      </c>
      <c r="H31" s="116">
        <v>612</v>
      </c>
      <c r="I31" s="116">
        <v>588</v>
      </c>
      <c r="J31" s="116">
        <v>490</v>
      </c>
      <c r="K31" s="125">
        <v>600</v>
      </c>
      <c r="M31" s="142">
        <f t="shared" si="8"/>
        <v>540</v>
      </c>
      <c r="N31" s="110">
        <f t="shared" si="0"/>
        <v>600</v>
      </c>
      <c r="O31" s="110">
        <f t="shared" si="9"/>
        <v>720</v>
      </c>
      <c r="P31" s="111">
        <v>50</v>
      </c>
      <c r="Q31" s="112">
        <f t="shared" si="10"/>
        <v>588</v>
      </c>
      <c r="R31" s="113">
        <f t="shared" si="11"/>
        <v>600</v>
      </c>
      <c r="S31" s="113">
        <f t="shared" si="12"/>
        <v>630</v>
      </c>
      <c r="T31" s="113">
        <f t="shared" si="13"/>
        <v>612</v>
      </c>
      <c r="U31" s="113">
        <f t="shared" si="14"/>
        <v>588</v>
      </c>
      <c r="V31" s="113" t="str">
        <f t="shared" si="15"/>
        <v>NQ</v>
      </c>
      <c r="W31" s="143">
        <f t="shared" si="16"/>
        <v>600</v>
      </c>
      <c r="X31" s="100"/>
      <c r="Y31" s="154">
        <f t="shared" si="2"/>
        <v>49</v>
      </c>
      <c r="Z31" s="104">
        <f t="shared" si="3"/>
        <v>46.67</v>
      </c>
      <c r="AA31" s="104">
        <f t="shared" si="4"/>
        <v>48.04</v>
      </c>
      <c r="AB31" s="104">
        <f t="shared" si="5"/>
        <v>50</v>
      </c>
      <c r="AC31" s="104">
        <f t="shared" si="6"/>
        <v>0</v>
      </c>
      <c r="AD31" s="155">
        <f t="shared" si="7"/>
        <v>49</v>
      </c>
    </row>
    <row r="32" spans="2:30">
      <c r="B32" s="124"/>
      <c r="C32" s="98" t="s">
        <v>106</v>
      </c>
      <c r="D32" s="99" t="s">
        <v>87</v>
      </c>
      <c r="E32" s="102"/>
      <c r="F32" s="116">
        <v>450</v>
      </c>
      <c r="G32" s="116">
        <v>472.5</v>
      </c>
      <c r="H32" s="116">
        <v>459</v>
      </c>
      <c r="I32" s="116">
        <v>441</v>
      </c>
      <c r="J32" s="116">
        <v>427.5</v>
      </c>
      <c r="K32" s="125">
        <v>450</v>
      </c>
      <c r="M32" s="142">
        <f t="shared" si="8"/>
        <v>405</v>
      </c>
      <c r="N32" s="110">
        <f t="shared" si="0"/>
        <v>450</v>
      </c>
      <c r="O32" s="110">
        <f t="shared" si="9"/>
        <v>540</v>
      </c>
      <c r="P32" s="111">
        <v>50</v>
      </c>
      <c r="Q32" s="112">
        <f t="shared" si="10"/>
        <v>427.5</v>
      </c>
      <c r="R32" s="113">
        <f t="shared" si="11"/>
        <v>450</v>
      </c>
      <c r="S32" s="113">
        <f t="shared" si="12"/>
        <v>472.5</v>
      </c>
      <c r="T32" s="113">
        <f t="shared" si="13"/>
        <v>459</v>
      </c>
      <c r="U32" s="113">
        <f t="shared" si="14"/>
        <v>441</v>
      </c>
      <c r="V32" s="113">
        <f t="shared" si="15"/>
        <v>427.5</v>
      </c>
      <c r="W32" s="143">
        <f t="shared" si="16"/>
        <v>450</v>
      </c>
      <c r="X32" s="100"/>
      <c r="Y32" s="154">
        <f t="shared" si="2"/>
        <v>47.5</v>
      </c>
      <c r="Z32" s="104">
        <f t="shared" si="3"/>
        <v>45.24</v>
      </c>
      <c r="AA32" s="104">
        <f t="shared" si="4"/>
        <v>46.57</v>
      </c>
      <c r="AB32" s="104">
        <f t="shared" si="5"/>
        <v>48.47</v>
      </c>
      <c r="AC32" s="104">
        <f t="shared" si="6"/>
        <v>50</v>
      </c>
      <c r="AD32" s="155">
        <f t="shared" si="7"/>
        <v>47.5</v>
      </c>
    </row>
    <row r="33" spans="2:30">
      <c r="B33" s="124"/>
      <c r="C33" s="98" t="s">
        <v>107</v>
      </c>
      <c r="D33" s="99" t="s">
        <v>89</v>
      </c>
      <c r="E33" s="102"/>
      <c r="F33" s="116">
        <v>350</v>
      </c>
      <c r="G33" s="116">
        <v>367.5</v>
      </c>
      <c r="H33" s="116">
        <v>357</v>
      </c>
      <c r="I33" s="116">
        <v>343</v>
      </c>
      <c r="J33" s="116">
        <v>332.5</v>
      </c>
      <c r="K33" s="125">
        <v>350</v>
      </c>
      <c r="M33" s="142">
        <f t="shared" si="8"/>
        <v>315</v>
      </c>
      <c r="N33" s="110">
        <f t="shared" si="0"/>
        <v>350</v>
      </c>
      <c r="O33" s="110">
        <f t="shared" si="9"/>
        <v>420</v>
      </c>
      <c r="P33" s="111">
        <v>50</v>
      </c>
      <c r="Q33" s="112">
        <f t="shared" si="10"/>
        <v>332.5</v>
      </c>
      <c r="R33" s="113">
        <f t="shared" si="11"/>
        <v>350</v>
      </c>
      <c r="S33" s="113">
        <f t="shared" si="12"/>
        <v>367.5</v>
      </c>
      <c r="T33" s="113">
        <f t="shared" si="13"/>
        <v>357</v>
      </c>
      <c r="U33" s="113">
        <f t="shared" si="14"/>
        <v>343</v>
      </c>
      <c r="V33" s="113">
        <f t="shared" si="15"/>
        <v>332.5</v>
      </c>
      <c r="W33" s="143">
        <f t="shared" si="16"/>
        <v>350</v>
      </c>
      <c r="X33" s="100"/>
      <c r="Y33" s="154">
        <f t="shared" si="2"/>
        <v>47.5</v>
      </c>
      <c r="Z33" s="104">
        <f t="shared" si="3"/>
        <v>45.24</v>
      </c>
      <c r="AA33" s="104">
        <f t="shared" si="4"/>
        <v>46.57</v>
      </c>
      <c r="AB33" s="104">
        <f t="shared" si="5"/>
        <v>48.47</v>
      </c>
      <c r="AC33" s="104">
        <f t="shared" si="6"/>
        <v>50</v>
      </c>
      <c r="AD33" s="155">
        <f t="shared" si="7"/>
        <v>47.5</v>
      </c>
    </row>
    <row r="34" spans="2:30">
      <c r="B34" s="124"/>
      <c r="C34" s="98" t="s">
        <v>108</v>
      </c>
      <c r="D34" s="99" t="s">
        <v>91</v>
      </c>
      <c r="E34" s="102"/>
      <c r="F34" s="116">
        <v>300</v>
      </c>
      <c r="G34" s="116">
        <v>315</v>
      </c>
      <c r="H34" s="116">
        <v>306</v>
      </c>
      <c r="I34" s="116">
        <v>294</v>
      </c>
      <c r="J34" s="116">
        <v>285</v>
      </c>
      <c r="K34" s="125">
        <v>300</v>
      </c>
      <c r="M34" s="142">
        <f t="shared" si="8"/>
        <v>270</v>
      </c>
      <c r="N34" s="110">
        <f t="shared" si="0"/>
        <v>300</v>
      </c>
      <c r="O34" s="110">
        <f t="shared" si="9"/>
        <v>360</v>
      </c>
      <c r="P34" s="111">
        <v>50</v>
      </c>
      <c r="Q34" s="112">
        <f t="shared" si="10"/>
        <v>285</v>
      </c>
      <c r="R34" s="113">
        <f t="shared" si="11"/>
        <v>300</v>
      </c>
      <c r="S34" s="113">
        <f t="shared" si="12"/>
        <v>315</v>
      </c>
      <c r="T34" s="113">
        <f t="shared" si="13"/>
        <v>306</v>
      </c>
      <c r="U34" s="113">
        <f t="shared" si="14"/>
        <v>294</v>
      </c>
      <c r="V34" s="113">
        <f t="shared" si="15"/>
        <v>285</v>
      </c>
      <c r="W34" s="143">
        <f t="shared" si="16"/>
        <v>300</v>
      </c>
      <c r="X34" s="100"/>
      <c r="Y34" s="154">
        <f t="shared" si="2"/>
        <v>47.5</v>
      </c>
      <c r="Z34" s="104">
        <f t="shared" si="3"/>
        <v>45.24</v>
      </c>
      <c r="AA34" s="104">
        <f t="shared" si="4"/>
        <v>46.57</v>
      </c>
      <c r="AB34" s="104">
        <f t="shared" si="5"/>
        <v>48.47</v>
      </c>
      <c r="AC34" s="104">
        <f t="shared" si="6"/>
        <v>50</v>
      </c>
      <c r="AD34" s="155">
        <f t="shared" si="7"/>
        <v>47.5</v>
      </c>
    </row>
    <row r="35" spans="2:30">
      <c r="B35" s="124"/>
      <c r="C35" s="98" t="s">
        <v>34</v>
      </c>
      <c r="D35" s="99" t="s">
        <v>184</v>
      </c>
      <c r="E35" s="102"/>
      <c r="F35" s="116">
        <v>450</v>
      </c>
      <c r="G35" s="116">
        <v>472.5</v>
      </c>
      <c r="H35" s="116">
        <v>459</v>
      </c>
      <c r="I35" s="116">
        <v>441</v>
      </c>
      <c r="J35" s="116">
        <v>427.5</v>
      </c>
      <c r="K35" s="125">
        <v>450</v>
      </c>
      <c r="M35" s="142">
        <f t="shared" si="8"/>
        <v>405</v>
      </c>
      <c r="N35" s="110">
        <f t="shared" si="0"/>
        <v>450</v>
      </c>
      <c r="O35" s="110">
        <f t="shared" si="9"/>
        <v>540</v>
      </c>
      <c r="P35" s="111">
        <v>50</v>
      </c>
      <c r="Q35" s="112">
        <f t="shared" si="10"/>
        <v>427.5</v>
      </c>
      <c r="R35" s="113">
        <f t="shared" si="11"/>
        <v>450</v>
      </c>
      <c r="S35" s="113">
        <f t="shared" si="12"/>
        <v>472.5</v>
      </c>
      <c r="T35" s="113">
        <f t="shared" si="13"/>
        <v>459</v>
      </c>
      <c r="U35" s="113">
        <f t="shared" si="14"/>
        <v>441</v>
      </c>
      <c r="V35" s="113">
        <f t="shared" si="15"/>
        <v>427.5</v>
      </c>
      <c r="W35" s="143">
        <f t="shared" si="16"/>
        <v>450</v>
      </c>
      <c r="X35" s="100"/>
      <c r="Y35" s="154">
        <f t="shared" si="2"/>
        <v>47.5</v>
      </c>
      <c r="Z35" s="104">
        <f t="shared" si="3"/>
        <v>45.24</v>
      </c>
      <c r="AA35" s="104">
        <f t="shared" si="4"/>
        <v>46.57</v>
      </c>
      <c r="AB35" s="104">
        <f t="shared" si="5"/>
        <v>48.47</v>
      </c>
      <c r="AC35" s="104">
        <f t="shared" si="6"/>
        <v>50</v>
      </c>
      <c r="AD35" s="155">
        <f t="shared" si="7"/>
        <v>47.5</v>
      </c>
    </row>
    <row r="36" spans="2:30">
      <c r="B36" s="124"/>
      <c r="C36" s="98" t="s">
        <v>35</v>
      </c>
      <c r="D36" s="99" t="s">
        <v>130</v>
      </c>
      <c r="E36" s="102"/>
      <c r="F36" s="116">
        <v>450</v>
      </c>
      <c r="G36" s="116">
        <v>472.5</v>
      </c>
      <c r="H36" s="116">
        <v>459</v>
      </c>
      <c r="I36" s="116">
        <v>441</v>
      </c>
      <c r="J36" s="116">
        <v>427.5</v>
      </c>
      <c r="K36" s="125">
        <v>450</v>
      </c>
      <c r="M36" s="142">
        <f t="shared" si="8"/>
        <v>405</v>
      </c>
      <c r="N36" s="110">
        <f t="shared" si="0"/>
        <v>450</v>
      </c>
      <c r="O36" s="110">
        <f t="shared" si="9"/>
        <v>540</v>
      </c>
      <c r="P36" s="111">
        <v>50</v>
      </c>
      <c r="Q36" s="112">
        <f t="shared" si="10"/>
        <v>427.5</v>
      </c>
      <c r="R36" s="113">
        <f t="shared" si="11"/>
        <v>450</v>
      </c>
      <c r="S36" s="113">
        <f t="shared" si="12"/>
        <v>472.5</v>
      </c>
      <c r="T36" s="113">
        <f t="shared" si="13"/>
        <v>459</v>
      </c>
      <c r="U36" s="113">
        <f t="shared" si="14"/>
        <v>441</v>
      </c>
      <c r="V36" s="113">
        <f t="shared" si="15"/>
        <v>427.5</v>
      </c>
      <c r="W36" s="143">
        <f t="shared" si="16"/>
        <v>450</v>
      </c>
      <c r="X36" s="100"/>
      <c r="Y36" s="154">
        <f t="shared" si="2"/>
        <v>47.5</v>
      </c>
      <c r="Z36" s="104">
        <f t="shared" si="3"/>
        <v>45.24</v>
      </c>
      <c r="AA36" s="104">
        <f t="shared" si="4"/>
        <v>46.57</v>
      </c>
      <c r="AB36" s="104">
        <f t="shared" si="5"/>
        <v>48.47</v>
      </c>
      <c r="AC36" s="104">
        <f t="shared" si="6"/>
        <v>50</v>
      </c>
      <c r="AD36" s="155">
        <f t="shared" si="7"/>
        <v>47.5</v>
      </c>
    </row>
    <row r="37" spans="2:30">
      <c r="B37" s="124"/>
      <c r="C37" s="98" t="s">
        <v>36</v>
      </c>
      <c r="D37" s="99" t="s">
        <v>129</v>
      </c>
      <c r="E37" s="102"/>
      <c r="F37" s="116">
        <v>300</v>
      </c>
      <c r="G37" s="116">
        <v>315</v>
      </c>
      <c r="H37" s="116">
        <v>306</v>
      </c>
      <c r="I37" s="116">
        <v>294</v>
      </c>
      <c r="J37" s="116">
        <v>285</v>
      </c>
      <c r="K37" s="125">
        <v>300</v>
      </c>
      <c r="M37" s="142">
        <f t="shared" si="8"/>
        <v>270</v>
      </c>
      <c r="N37" s="110">
        <f t="shared" si="0"/>
        <v>300</v>
      </c>
      <c r="O37" s="110">
        <f t="shared" si="9"/>
        <v>360</v>
      </c>
      <c r="P37" s="111">
        <v>50</v>
      </c>
      <c r="Q37" s="112">
        <f t="shared" si="10"/>
        <v>285</v>
      </c>
      <c r="R37" s="113">
        <f t="shared" si="11"/>
        <v>300</v>
      </c>
      <c r="S37" s="113">
        <f t="shared" si="12"/>
        <v>315</v>
      </c>
      <c r="T37" s="113">
        <f t="shared" si="13"/>
        <v>306</v>
      </c>
      <c r="U37" s="113">
        <f t="shared" si="14"/>
        <v>294</v>
      </c>
      <c r="V37" s="113">
        <f t="shared" si="15"/>
        <v>285</v>
      </c>
      <c r="W37" s="143">
        <f t="shared" si="16"/>
        <v>300</v>
      </c>
      <c r="X37" s="100"/>
      <c r="Y37" s="154">
        <f t="shared" si="2"/>
        <v>47.5</v>
      </c>
      <c r="Z37" s="104">
        <f t="shared" si="3"/>
        <v>45.24</v>
      </c>
      <c r="AA37" s="104">
        <f t="shared" si="4"/>
        <v>46.57</v>
      </c>
      <c r="AB37" s="104">
        <f t="shared" si="5"/>
        <v>48.47</v>
      </c>
      <c r="AC37" s="104">
        <f t="shared" si="6"/>
        <v>50</v>
      </c>
      <c r="AD37" s="155">
        <f t="shared" si="7"/>
        <v>47.5</v>
      </c>
    </row>
    <row r="38" spans="2:30">
      <c r="B38" s="124"/>
      <c r="C38" s="98" t="s">
        <v>109</v>
      </c>
      <c r="D38" s="99" t="s">
        <v>118</v>
      </c>
      <c r="E38" s="102"/>
      <c r="F38" s="116">
        <v>750</v>
      </c>
      <c r="G38" s="116">
        <v>787.5</v>
      </c>
      <c r="H38" s="116">
        <v>765</v>
      </c>
      <c r="I38" s="116">
        <v>735</v>
      </c>
      <c r="J38" s="116">
        <v>712.5</v>
      </c>
      <c r="K38" s="125">
        <v>750</v>
      </c>
      <c r="M38" s="142">
        <f t="shared" si="8"/>
        <v>675</v>
      </c>
      <c r="N38" s="110">
        <f t="shared" si="0"/>
        <v>750</v>
      </c>
      <c r="O38" s="110">
        <f t="shared" si="9"/>
        <v>900</v>
      </c>
      <c r="P38" s="111">
        <v>50</v>
      </c>
      <c r="Q38" s="112">
        <f t="shared" si="10"/>
        <v>712.5</v>
      </c>
      <c r="R38" s="113">
        <f t="shared" si="11"/>
        <v>750</v>
      </c>
      <c r="S38" s="113">
        <f t="shared" si="12"/>
        <v>787.5</v>
      </c>
      <c r="T38" s="113">
        <f t="shared" si="13"/>
        <v>765</v>
      </c>
      <c r="U38" s="113">
        <f t="shared" si="14"/>
        <v>735</v>
      </c>
      <c r="V38" s="113">
        <f t="shared" si="15"/>
        <v>712.5</v>
      </c>
      <c r="W38" s="143">
        <f t="shared" si="16"/>
        <v>750</v>
      </c>
      <c r="X38" s="100"/>
      <c r="Y38" s="154">
        <f t="shared" si="2"/>
        <v>47.5</v>
      </c>
      <c r="Z38" s="104">
        <f t="shared" si="3"/>
        <v>45.24</v>
      </c>
      <c r="AA38" s="104">
        <f t="shared" si="4"/>
        <v>46.57</v>
      </c>
      <c r="AB38" s="104">
        <f t="shared" si="5"/>
        <v>48.47</v>
      </c>
      <c r="AC38" s="104">
        <f t="shared" si="6"/>
        <v>50</v>
      </c>
      <c r="AD38" s="155">
        <f t="shared" si="7"/>
        <v>47.5</v>
      </c>
    </row>
    <row r="39" spans="2:30">
      <c r="B39" s="124"/>
      <c r="C39" s="98" t="s">
        <v>110</v>
      </c>
      <c r="D39" s="99" t="s">
        <v>112</v>
      </c>
      <c r="E39" s="102"/>
      <c r="F39" s="116">
        <v>450</v>
      </c>
      <c r="G39" s="116">
        <v>472.5</v>
      </c>
      <c r="H39" s="116">
        <v>459</v>
      </c>
      <c r="I39" s="116">
        <v>441</v>
      </c>
      <c r="J39" s="116">
        <v>427.5</v>
      </c>
      <c r="K39" s="125">
        <v>450</v>
      </c>
      <c r="M39" s="142">
        <f t="shared" si="8"/>
        <v>405</v>
      </c>
      <c r="N39" s="110">
        <f t="shared" si="0"/>
        <v>450</v>
      </c>
      <c r="O39" s="110">
        <f t="shared" si="9"/>
        <v>540</v>
      </c>
      <c r="P39" s="111">
        <v>50</v>
      </c>
      <c r="Q39" s="112">
        <f t="shared" si="10"/>
        <v>427.5</v>
      </c>
      <c r="R39" s="113">
        <f t="shared" si="11"/>
        <v>450</v>
      </c>
      <c r="S39" s="113">
        <f t="shared" si="12"/>
        <v>472.5</v>
      </c>
      <c r="T39" s="113">
        <f t="shared" si="13"/>
        <v>459</v>
      </c>
      <c r="U39" s="113">
        <f t="shared" si="14"/>
        <v>441</v>
      </c>
      <c r="V39" s="113">
        <f t="shared" si="15"/>
        <v>427.5</v>
      </c>
      <c r="W39" s="143">
        <f t="shared" si="16"/>
        <v>450</v>
      </c>
      <c r="X39" s="100"/>
      <c r="Y39" s="154">
        <f t="shared" si="2"/>
        <v>47.5</v>
      </c>
      <c r="Z39" s="104">
        <f t="shared" si="3"/>
        <v>45.24</v>
      </c>
      <c r="AA39" s="104">
        <f t="shared" si="4"/>
        <v>46.57</v>
      </c>
      <c r="AB39" s="104">
        <f t="shared" si="5"/>
        <v>48.47</v>
      </c>
      <c r="AC39" s="104">
        <f t="shared" si="6"/>
        <v>50</v>
      </c>
      <c r="AD39" s="155">
        <f t="shared" si="7"/>
        <v>47.5</v>
      </c>
    </row>
    <row r="40" spans="2:30">
      <c r="B40" s="124"/>
      <c r="C40" s="98" t="s">
        <v>113</v>
      </c>
      <c r="D40" s="99" t="s">
        <v>114</v>
      </c>
      <c r="E40" s="102"/>
      <c r="F40" s="116">
        <v>400</v>
      </c>
      <c r="G40" s="116">
        <v>420</v>
      </c>
      <c r="H40" s="116">
        <v>408</v>
      </c>
      <c r="I40" s="116">
        <v>392</v>
      </c>
      <c r="J40" s="116">
        <v>380</v>
      </c>
      <c r="K40" s="125">
        <v>400</v>
      </c>
      <c r="M40" s="142">
        <f t="shared" si="8"/>
        <v>360</v>
      </c>
      <c r="N40" s="110">
        <f t="shared" ref="N40:N71" si="17">MEDIAN(F40,G40,H40,I40,J40,K40)</f>
        <v>400</v>
      </c>
      <c r="O40" s="110">
        <f t="shared" si="9"/>
        <v>480</v>
      </c>
      <c r="P40" s="111">
        <v>50</v>
      </c>
      <c r="Q40" s="112">
        <f t="shared" si="10"/>
        <v>380</v>
      </c>
      <c r="R40" s="113">
        <f t="shared" si="11"/>
        <v>400</v>
      </c>
      <c r="S40" s="113">
        <f t="shared" si="12"/>
        <v>420</v>
      </c>
      <c r="T40" s="113">
        <f t="shared" si="13"/>
        <v>408</v>
      </c>
      <c r="U40" s="113">
        <f t="shared" si="14"/>
        <v>392</v>
      </c>
      <c r="V40" s="113">
        <f t="shared" si="15"/>
        <v>380</v>
      </c>
      <c r="W40" s="143">
        <f t="shared" si="16"/>
        <v>400</v>
      </c>
      <c r="X40" s="100"/>
      <c r="Y40" s="154">
        <f t="shared" ref="Y40:Y71" si="18">IF(AND(R40&gt;0,NOT(R40="NQ")),ROUND($Q40/F40*$P40,2),0)</f>
        <v>47.5</v>
      </c>
      <c r="Z40" s="104">
        <f t="shared" ref="Z40:Z71" si="19">IF(AND(S40&gt;0,NOT(S40="NQ")),ROUND($Q40/G40*$P40,2),0)</f>
        <v>45.24</v>
      </c>
      <c r="AA40" s="104">
        <f t="shared" ref="AA40:AA71" si="20">IF(AND(T40&gt;0,NOT(T40="NQ")),ROUND($Q40/H40*$P40,2),0)</f>
        <v>46.57</v>
      </c>
      <c r="AB40" s="104">
        <f t="shared" ref="AB40:AB71" si="21">IF(AND(U40&gt;0,NOT(U40="NQ")),ROUND($Q40/I40*$P40,2),0)</f>
        <v>48.47</v>
      </c>
      <c r="AC40" s="104">
        <f t="shared" ref="AC40:AC71" si="22">IF(AND(V40&gt;0,NOT(V40="NQ")),ROUND($Q40/J40*$P40,2),0)</f>
        <v>50</v>
      </c>
      <c r="AD40" s="155">
        <f t="shared" ref="AD40:AD71" si="23">IF(AND(W40&gt;0,NOT(W40="NQ")),ROUND($Q40/K40*$P40,2),0)</f>
        <v>47.5</v>
      </c>
    </row>
    <row r="41" spans="2:30">
      <c r="B41" s="124"/>
      <c r="C41" s="98" t="s">
        <v>115</v>
      </c>
      <c r="D41" s="99" t="s">
        <v>116</v>
      </c>
      <c r="E41" s="102"/>
      <c r="F41" s="116">
        <v>375</v>
      </c>
      <c r="G41" s="116">
        <v>393.75</v>
      </c>
      <c r="H41" s="116">
        <v>382.5</v>
      </c>
      <c r="I41" s="116">
        <v>367.5</v>
      </c>
      <c r="J41" s="116">
        <v>356.25</v>
      </c>
      <c r="K41" s="125">
        <v>375</v>
      </c>
      <c r="M41" s="142">
        <f t="shared" si="8"/>
        <v>337.5</v>
      </c>
      <c r="N41" s="110">
        <f t="shared" si="17"/>
        <v>375</v>
      </c>
      <c r="O41" s="110">
        <f t="shared" si="9"/>
        <v>450</v>
      </c>
      <c r="P41" s="111">
        <v>50</v>
      </c>
      <c r="Q41" s="112">
        <f t="shared" si="10"/>
        <v>356.25</v>
      </c>
      <c r="R41" s="113">
        <f t="shared" si="11"/>
        <v>375</v>
      </c>
      <c r="S41" s="113">
        <f t="shared" si="12"/>
        <v>393.75</v>
      </c>
      <c r="T41" s="113">
        <f t="shared" si="13"/>
        <v>382.5</v>
      </c>
      <c r="U41" s="113">
        <f t="shared" si="14"/>
        <v>367.5</v>
      </c>
      <c r="V41" s="113">
        <f t="shared" si="15"/>
        <v>356.25</v>
      </c>
      <c r="W41" s="143">
        <f t="shared" si="16"/>
        <v>375</v>
      </c>
      <c r="X41" s="100"/>
      <c r="Y41" s="154">
        <f t="shared" si="18"/>
        <v>47.5</v>
      </c>
      <c r="Z41" s="104">
        <f t="shared" si="19"/>
        <v>45.24</v>
      </c>
      <c r="AA41" s="104">
        <f t="shared" si="20"/>
        <v>46.57</v>
      </c>
      <c r="AB41" s="104">
        <f t="shared" si="21"/>
        <v>48.47</v>
      </c>
      <c r="AC41" s="104">
        <f t="shared" si="22"/>
        <v>50</v>
      </c>
      <c r="AD41" s="155">
        <f t="shared" si="23"/>
        <v>47.5</v>
      </c>
    </row>
    <row r="42" spans="2:30" ht="10.9" thickBot="1">
      <c r="B42" s="126"/>
      <c r="C42" s="127" t="s">
        <v>119</v>
      </c>
      <c r="D42" s="128" t="s">
        <v>121</v>
      </c>
      <c r="E42" s="129"/>
      <c r="F42" s="130">
        <v>450</v>
      </c>
      <c r="G42" s="130">
        <v>472.5</v>
      </c>
      <c r="H42" s="130">
        <v>459</v>
      </c>
      <c r="I42" s="130">
        <v>441</v>
      </c>
      <c r="J42" s="130">
        <v>427.5</v>
      </c>
      <c r="K42" s="131">
        <v>450</v>
      </c>
      <c r="M42" s="144">
        <f t="shared" si="8"/>
        <v>405</v>
      </c>
      <c r="N42" s="145">
        <f t="shared" si="17"/>
        <v>450</v>
      </c>
      <c r="O42" s="145">
        <f t="shared" si="9"/>
        <v>540</v>
      </c>
      <c r="P42" s="146">
        <v>50</v>
      </c>
      <c r="Q42" s="147">
        <f t="shared" si="10"/>
        <v>427.5</v>
      </c>
      <c r="R42" s="148">
        <f t="shared" si="11"/>
        <v>450</v>
      </c>
      <c r="S42" s="148">
        <f t="shared" si="12"/>
        <v>472.5</v>
      </c>
      <c r="T42" s="148">
        <f t="shared" si="13"/>
        <v>459</v>
      </c>
      <c r="U42" s="148">
        <f t="shared" si="14"/>
        <v>441</v>
      </c>
      <c r="V42" s="148">
        <f t="shared" si="15"/>
        <v>427.5</v>
      </c>
      <c r="W42" s="149">
        <f t="shared" si="16"/>
        <v>450</v>
      </c>
      <c r="X42" s="100"/>
      <c r="Y42" s="156">
        <f t="shared" si="18"/>
        <v>47.5</v>
      </c>
      <c r="Z42" s="157">
        <f t="shared" si="19"/>
        <v>45.24</v>
      </c>
      <c r="AA42" s="157">
        <f t="shared" si="20"/>
        <v>46.57</v>
      </c>
      <c r="AB42" s="157">
        <f t="shared" si="21"/>
        <v>48.47</v>
      </c>
      <c r="AC42" s="157">
        <f t="shared" si="22"/>
        <v>50</v>
      </c>
      <c r="AD42" s="158">
        <f t="shared" si="23"/>
        <v>47.5</v>
      </c>
    </row>
    <row r="43" spans="2:30">
      <c r="B43" s="118" t="s">
        <v>176</v>
      </c>
      <c r="C43" s="119" t="s">
        <v>67</v>
      </c>
      <c r="D43" s="120" t="s">
        <v>68</v>
      </c>
      <c r="E43" s="121"/>
      <c r="F43" s="122">
        <v>922.49999999999989</v>
      </c>
      <c r="G43" s="122">
        <v>968.62499999999989</v>
      </c>
      <c r="H43" s="122">
        <v>940.94999999999993</v>
      </c>
      <c r="I43" s="122">
        <v>904.05</v>
      </c>
      <c r="J43" s="122">
        <v>819.99999999999989</v>
      </c>
      <c r="K43" s="123">
        <v>922.49999999999989</v>
      </c>
      <c r="M43" s="136">
        <f t="shared" si="8"/>
        <v>830.25</v>
      </c>
      <c r="N43" s="137">
        <f t="shared" si="17"/>
        <v>922.49999999999989</v>
      </c>
      <c r="O43" s="137">
        <f t="shared" si="9"/>
        <v>1107</v>
      </c>
      <c r="P43" s="138">
        <v>25</v>
      </c>
      <c r="Q43" s="139">
        <f t="shared" si="10"/>
        <v>904.05</v>
      </c>
      <c r="R43" s="140">
        <f t="shared" si="11"/>
        <v>922.49999999999989</v>
      </c>
      <c r="S43" s="140">
        <f t="shared" si="12"/>
        <v>968.62499999999989</v>
      </c>
      <c r="T43" s="140">
        <f t="shared" si="13"/>
        <v>940.94999999999993</v>
      </c>
      <c r="U43" s="140">
        <f t="shared" si="14"/>
        <v>904.05</v>
      </c>
      <c r="V43" s="140" t="str">
        <f t="shared" si="15"/>
        <v>NQ</v>
      </c>
      <c r="W43" s="141">
        <f t="shared" si="16"/>
        <v>922.49999999999989</v>
      </c>
      <c r="X43" s="100"/>
      <c r="Y43" s="151">
        <f t="shared" si="18"/>
        <v>24.5</v>
      </c>
      <c r="Z43" s="152">
        <f t="shared" si="19"/>
        <v>23.33</v>
      </c>
      <c r="AA43" s="152">
        <f t="shared" si="20"/>
        <v>24.02</v>
      </c>
      <c r="AB43" s="152">
        <f t="shared" si="21"/>
        <v>25</v>
      </c>
      <c r="AC43" s="152">
        <f t="shared" si="22"/>
        <v>0</v>
      </c>
      <c r="AD43" s="153">
        <f t="shared" si="23"/>
        <v>24.5</v>
      </c>
    </row>
    <row r="44" spans="2:30">
      <c r="B44" s="124" t="s">
        <v>180</v>
      </c>
      <c r="C44" s="98" t="s">
        <v>69</v>
      </c>
      <c r="D44" s="99" t="s">
        <v>72</v>
      </c>
      <c r="E44" s="102"/>
      <c r="F44" s="116">
        <v>819.99999999999989</v>
      </c>
      <c r="G44" s="116">
        <v>860.99999999999989</v>
      </c>
      <c r="H44" s="116">
        <v>717.49999999999989</v>
      </c>
      <c r="I44" s="116">
        <v>803.59999999999991</v>
      </c>
      <c r="J44" s="116">
        <v>778.99999999999989</v>
      </c>
      <c r="K44" s="125">
        <v>819.99999999999989</v>
      </c>
      <c r="M44" s="142">
        <f t="shared" si="8"/>
        <v>730.62</v>
      </c>
      <c r="N44" s="110">
        <f t="shared" si="17"/>
        <v>811.8</v>
      </c>
      <c r="O44" s="110">
        <f t="shared" si="9"/>
        <v>974.16</v>
      </c>
      <c r="P44" s="111">
        <v>25</v>
      </c>
      <c r="Q44" s="112">
        <f t="shared" si="10"/>
        <v>778.99999999999989</v>
      </c>
      <c r="R44" s="113">
        <f t="shared" si="11"/>
        <v>819.99999999999989</v>
      </c>
      <c r="S44" s="113">
        <f t="shared" si="12"/>
        <v>860.99999999999989</v>
      </c>
      <c r="T44" s="113" t="str">
        <f t="shared" si="13"/>
        <v>NQ</v>
      </c>
      <c r="U44" s="113">
        <f t="shared" si="14"/>
        <v>803.59999999999991</v>
      </c>
      <c r="V44" s="113">
        <f t="shared" si="15"/>
        <v>778.99999999999989</v>
      </c>
      <c r="W44" s="143">
        <f t="shared" si="16"/>
        <v>819.99999999999989</v>
      </c>
      <c r="X44" s="100"/>
      <c r="Y44" s="154">
        <f t="shared" si="18"/>
        <v>23.75</v>
      </c>
      <c r="Z44" s="104">
        <f t="shared" si="19"/>
        <v>22.62</v>
      </c>
      <c r="AA44" s="104">
        <f t="shared" si="20"/>
        <v>0</v>
      </c>
      <c r="AB44" s="104">
        <f t="shared" si="21"/>
        <v>24.23</v>
      </c>
      <c r="AC44" s="104">
        <f t="shared" si="22"/>
        <v>25</v>
      </c>
      <c r="AD44" s="155">
        <f t="shared" si="23"/>
        <v>23.75</v>
      </c>
    </row>
    <row r="45" spans="2:30">
      <c r="B45" s="124"/>
      <c r="C45" s="98" t="s">
        <v>71</v>
      </c>
      <c r="D45" s="99" t="s">
        <v>70</v>
      </c>
      <c r="E45" s="102"/>
      <c r="F45" s="116">
        <v>819.99999999999989</v>
      </c>
      <c r="G45" s="116">
        <v>860.99999999999989</v>
      </c>
      <c r="H45" s="116">
        <v>717.49999999999989</v>
      </c>
      <c r="I45" s="116">
        <v>803.59999999999991</v>
      </c>
      <c r="J45" s="116">
        <v>778.99999999999989</v>
      </c>
      <c r="K45" s="125">
        <v>819.99999999999989</v>
      </c>
      <c r="M45" s="142">
        <f t="shared" si="8"/>
        <v>730.62</v>
      </c>
      <c r="N45" s="110">
        <f t="shared" si="17"/>
        <v>811.8</v>
      </c>
      <c r="O45" s="110">
        <f t="shared" si="9"/>
        <v>974.16</v>
      </c>
      <c r="P45" s="111">
        <v>25</v>
      </c>
      <c r="Q45" s="112">
        <f t="shared" si="10"/>
        <v>778.99999999999989</v>
      </c>
      <c r="R45" s="113">
        <f t="shared" si="11"/>
        <v>819.99999999999989</v>
      </c>
      <c r="S45" s="113">
        <f t="shared" si="12"/>
        <v>860.99999999999989</v>
      </c>
      <c r="T45" s="113" t="str">
        <f t="shared" si="13"/>
        <v>NQ</v>
      </c>
      <c r="U45" s="113">
        <f t="shared" si="14"/>
        <v>803.59999999999991</v>
      </c>
      <c r="V45" s="113">
        <f t="shared" si="15"/>
        <v>778.99999999999989</v>
      </c>
      <c r="W45" s="143">
        <f t="shared" si="16"/>
        <v>819.99999999999989</v>
      </c>
      <c r="X45" s="100"/>
      <c r="Y45" s="154">
        <f t="shared" si="18"/>
        <v>23.75</v>
      </c>
      <c r="Z45" s="104">
        <f t="shared" si="19"/>
        <v>22.62</v>
      </c>
      <c r="AA45" s="104">
        <f t="shared" si="20"/>
        <v>0</v>
      </c>
      <c r="AB45" s="104">
        <f t="shared" si="21"/>
        <v>24.23</v>
      </c>
      <c r="AC45" s="104">
        <f t="shared" si="22"/>
        <v>25</v>
      </c>
      <c r="AD45" s="155">
        <f t="shared" si="23"/>
        <v>23.75</v>
      </c>
    </row>
    <row r="46" spans="2:30">
      <c r="B46" s="124"/>
      <c r="C46" s="98" t="s">
        <v>73</v>
      </c>
      <c r="D46" s="99" t="s">
        <v>74</v>
      </c>
      <c r="E46" s="102"/>
      <c r="F46" s="116">
        <v>717.49999999999989</v>
      </c>
      <c r="G46" s="116">
        <v>753.37499999999989</v>
      </c>
      <c r="H46" s="116">
        <v>731.84999999999991</v>
      </c>
      <c r="I46" s="116">
        <v>703.15</v>
      </c>
      <c r="J46" s="116">
        <v>681.62499999999989</v>
      </c>
      <c r="K46" s="125">
        <v>717.49999999999989</v>
      </c>
      <c r="M46" s="142">
        <f t="shared" si="8"/>
        <v>645.75</v>
      </c>
      <c r="N46" s="110">
        <f t="shared" si="17"/>
        <v>717.49999999999989</v>
      </c>
      <c r="O46" s="110">
        <f t="shared" si="9"/>
        <v>861</v>
      </c>
      <c r="P46" s="111">
        <v>25</v>
      </c>
      <c r="Q46" s="112">
        <f t="shared" si="10"/>
        <v>681.62499999999989</v>
      </c>
      <c r="R46" s="113">
        <f t="shared" si="11"/>
        <v>717.49999999999989</v>
      </c>
      <c r="S46" s="113">
        <f t="shared" si="12"/>
        <v>753.37499999999989</v>
      </c>
      <c r="T46" s="113">
        <f t="shared" si="13"/>
        <v>731.84999999999991</v>
      </c>
      <c r="U46" s="113">
        <f t="shared" si="14"/>
        <v>703.15</v>
      </c>
      <c r="V46" s="113">
        <f t="shared" si="15"/>
        <v>681.62499999999989</v>
      </c>
      <c r="W46" s="143">
        <f t="shared" si="16"/>
        <v>717.49999999999989</v>
      </c>
      <c r="X46" s="100"/>
      <c r="Y46" s="154">
        <f t="shared" si="18"/>
        <v>23.75</v>
      </c>
      <c r="Z46" s="104">
        <f t="shared" si="19"/>
        <v>22.62</v>
      </c>
      <c r="AA46" s="104">
        <f t="shared" si="20"/>
        <v>23.28</v>
      </c>
      <c r="AB46" s="104">
        <f t="shared" si="21"/>
        <v>24.23</v>
      </c>
      <c r="AC46" s="104">
        <f t="shared" si="22"/>
        <v>25</v>
      </c>
      <c r="AD46" s="155">
        <f t="shared" si="23"/>
        <v>23.75</v>
      </c>
    </row>
    <row r="47" spans="2:30">
      <c r="B47" s="124"/>
      <c r="C47" s="98" t="s">
        <v>75</v>
      </c>
      <c r="D47" s="99" t="s">
        <v>76</v>
      </c>
      <c r="E47" s="102"/>
      <c r="F47" s="116">
        <v>615</v>
      </c>
      <c r="G47" s="116">
        <v>645.75</v>
      </c>
      <c r="H47" s="116">
        <v>627.29999999999995</v>
      </c>
      <c r="I47" s="116">
        <v>602.69999999999993</v>
      </c>
      <c r="J47" s="116">
        <v>584.25</v>
      </c>
      <c r="K47" s="125">
        <v>615</v>
      </c>
      <c r="M47" s="142">
        <f t="shared" si="8"/>
        <v>553.5</v>
      </c>
      <c r="N47" s="110">
        <f t="shared" si="17"/>
        <v>615</v>
      </c>
      <c r="O47" s="110">
        <f t="shared" si="9"/>
        <v>738</v>
      </c>
      <c r="P47" s="111">
        <v>25</v>
      </c>
      <c r="Q47" s="112">
        <f t="shared" si="10"/>
        <v>584.25</v>
      </c>
      <c r="R47" s="113">
        <f t="shared" si="11"/>
        <v>615</v>
      </c>
      <c r="S47" s="113">
        <f t="shared" si="12"/>
        <v>645.75</v>
      </c>
      <c r="T47" s="113">
        <f t="shared" si="13"/>
        <v>627.29999999999995</v>
      </c>
      <c r="U47" s="113">
        <f t="shared" si="14"/>
        <v>602.69999999999993</v>
      </c>
      <c r="V47" s="113">
        <f t="shared" si="15"/>
        <v>584.25</v>
      </c>
      <c r="W47" s="143">
        <f t="shared" si="16"/>
        <v>615</v>
      </c>
      <c r="X47" s="100"/>
      <c r="Y47" s="154">
        <f t="shared" si="18"/>
        <v>23.75</v>
      </c>
      <c r="Z47" s="104">
        <f t="shared" si="19"/>
        <v>22.62</v>
      </c>
      <c r="AA47" s="104">
        <f t="shared" si="20"/>
        <v>23.28</v>
      </c>
      <c r="AB47" s="104">
        <f t="shared" si="21"/>
        <v>24.23</v>
      </c>
      <c r="AC47" s="104">
        <f t="shared" si="22"/>
        <v>25</v>
      </c>
      <c r="AD47" s="155">
        <f t="shared" si="23"/>
        <v>23.75</v>
      </c>
    </row>
    <row r="48" spans="2:30">
      <c r="B48" s="124"/>
      <c r="C48" s="98" t="s">
        <v>77</v>
      </c>
      <c r="D48" s="99" t="s">
        <v>78</v>
      </c>
      <c r="E48" s="102"/>
      <c r="F48" s="116">
        <v>512.5</v>
      </c>
      <c r="G48" s="116">
        <v>538.125</v>
      </c>
      <c r="H48" s="116">
        <v>522.75</v>
      </c>
      <c r="I48" s="116">
        <v>502.24999999999994</v>
      </c>
      <c r="J48" s="116">
        <v>486.87499999999994</v>
      </c>
      <c r="K48" s="125">
        <v>512.5</v>
      </c>
      <c r="M48" s="142">
        <f t="shared" si="8"/>
        <v>461.25</v>
      </c>
      <c r="N48" s="110">
        <f t="shared" si="17"/>
        <v>512.5</v>
      </c>
      <c r="O48" s="110">
        <f t="shared" si="9"/>
        <v>615</v>
      </c>
      <c r="P48" s="111">
        <v>25</v>
      </c>
      <c r="Q48" s="112">
        <f t="shared" si="10"/>
        <v>486.87499999999994</v>
      </c>
      <c r="R48" s="113">
        <f t="shared" si="11"/>
        <v>512.5</v>
      </c>
      <c r="S48" s="113">
        <f t="shared" si="12"/>
        <v>538.125</v>
      </c>
      <c r="T48" s="113">
        <f t="shared" si="13"/>
        <v>522.75</v>
      </c>
      <c r="U48" s="113">
        <f t="shared" si="14"/>
        <v>502.24999999999994</v>
      </c>
      <c r="V48" s="113">
        <f t="shared" si="15"/>
        <v>486.87499999999994</v>
      </c>
      <c r="W48" s="143">
        <f t="shared" si="16"/>
        <v>512.5</v>
      </c>
      <c r="X48" s="100"/>
      <c r="Y48" s="154">
        <f t="shared" si="18"/>
        <v>23.75</v>
      </c>
      <c r="Z48" s="104">
        <f t="shared" si="19"/>
        <v>22.62</v>
      </c>
      <c r="AA48" s="104">
        <f t="shared" si="20"/>
        <v>23.28</v>
      </c>
      <c r="AB48" s="104">
        <f t="shared" si="21"/>
        <v>24.23</v>
      </c>
      <c r="AC48" s="104">
        <f t="shared" si="22"/>
        <v>25</v>
      </c>
      <c r="AD48" s="155">
        <f t="shared" si="23"/>
        <v>23.75</v>
      </c>
    </row>
    <row r="49" spans="2:30">
      <c r="B49" s="124"/>
      <c r="C49" s="98" t="s">
        <v>79</v>
      </c>
      <c r="D49" s="99" t="s">
        <v>80</v>
      </c>
      <c r="E49" s="102"/>
      <c r="F49" s="116">
        <v>512.5</v>
      </c>
      <c r="G49" s="116">
        <v>538.125</v>
      </c>
      <c r="H49" s="116">
        <v>522.75</v>
      </c>
      <c r="I49" s="116">
        <v>502.24999999999994</v>
      </c>
      <c r="J49" s="116">
        <v>486.87499999999994</v>
      </c>
      <c r="K49" s="125">
        <v>512.5</v>
      </c>
      <c r="M49" s="142">
        <f t="shared" si="8"/>
        <v>461.25</v>
      </c>
      <c r="N49" s="110">
        <f t="shared" si="17"/>
        <v>512.5</v>
      </c>
      <c r="O49" s="110">
        <f t="shared" si="9"/>
        <v>615</v>
      </c>
      <c r="P49" s="111">
        <v>25</v>
      </c>
      <c r="Q49" s="112">
        <f t="shared" si="10"/>
        <v>486.87499999999994</v>
      </c>
      <c r="R49" s="113">
        <f t="shared" si="11"/>
        <v>512.5</v>
      </c>
      <c r="S49" s="113">
        <f t="shared" si="12"/>
        <v>538.125</v>
      </c>
      <c r="T49" s="113">
        <f t="shared" si="13"/>
        <v>522.75</v>
      </c>
      <c r="U49" s="113">
        <f t="shared" si="14"/>
        <v>502.24999999999994</v>
      </c>
      <c r="V49" s="113">
        <f t="shared" si="15"/>
        <v>486.87499999999994</v>
      </c>
      <c r="W49" s="143">
        <f t="shared" si="16"/>
        <v>512.5</v>
      </c>
      <c r="X49" s="100"/>
      <c r="Y49" s="154">
        <f t="shared" si="18"/>
        <v>23.75</v>
      </c>
      <c r="Z49" s="104">
        <f t="shared" si="19"/>
        <v>22.62</v>
      </c>
      <c r="AA49" s="104">
        <f t="shared" si="20"/>
        <v>23.28</v>
      </c>
      <c r="AB49" s="104">
        <f t="shared" si="21"/>
        <v>24.23</v>
      </c>
      <c r="AC49" s="104">
        <f t="shared" si="22"/>
        <v>25</v>
      </c>
      <c r="AD49" s="155">
        <f t="shared" si="23"/>
        <v>23.75</v>
      </c>
    </row>
    <row r="50" spans="2:30">
      <c r="B50" s="124"/>
      <c r="C50" s="98" t="s">
        <v>81</v>
      </c>
      <c r="D50" s="99" t="s">
        <v>82</v>
      </c>
      <c r="E50" s="102"/>
      <c r="F50" s="116">
        <v>512.5</v>
      </c>
      <c r="G50" s="116">
        <v>538.125</v>
      </c>
      <c r="H50" s="116">
        <v>522.75</v>
      </c>
      <c r="I50" s="116">
        <v>502.24999999999994</v>
      </c>
      <c r="J50" s="116">
        <v>486.87499999999994</v>
      </c>
      <c r="K50" s="125">
        <v>512.5</v>
      </c>
      <c r="M50" s="142">
        <f t="shared" si="8"/>
        <v>461.25</v>
      </c>
      <c r="N50" s="110">
        <f t="shared" si="17"/>
        <v>512.5</v>
      </c>
      <c r="O50" s="110">
        <f t="shared" si="9"/>
        <v>615</v>
      </c>
      <c r="P50" s="111">
        <v>25</v>
      </c>
      <c r="Q50" s="112">
        <f t="shared" si="10"/>
        <v>486.87499999999994</v>
      </c>
      <c r="R50" s="113">
        <f t="shared" si="11"/>
        <v>512.5</v>
      </c>
      <c r="S50" s="113">
        <f t="shared" si="12"/>
        <v>538.125</v>
      </c>
      <c r="T50" s="113">
        <f t="shared" si="13"/>
        <v>522.75</v>
      </c>
      <c r="U50" s="113">
        <f t="shared" si="14"/>
        <v>502.24999999999994</v>
      </c>
      <c r="V50" s="113">
        <f t="shared" si="15"/>
        <v>486.87499999999994</v>
      </c>
      <c r="W50" s="143">
        <f t="shared" si="16"/>
        <v>512.5</v>
      </c>
      <c r="X50" s="100"/>
      <c r="Y50" s="154">
        <f t="shared" si="18"/>
        <v>23.75</v>
      </c>
      <c r="Z50" s="104">
        <f t="shared" si="19"/>
        <v>22.62</v>
      </c>
      <c r="AA50" s="104">
        <f t="shared" si="20"/>
        <v>23.28</v>
      </c>
      <c r="AB50" s="104">
        <f t="shared" si="21"/>
        <v>24.23</v>
      </c>
      <c r="AC50" s="104">
        <f t="shared" si="22"/>
        <v>25</v>
      </c>
      <c r="AD50" s="155">
        <f t="shared" si="23"/>
        <v>23.75</v>
      </c>
    </row>
    <row r="51" spans="2:30">
      <c r="B51" s="124"/>
      <c r="C51" s="98" t="s">
        <v>83</v>
      </c>
      <c r="D51" s="99" t="s">
        <v>84</v>
      </c>
      <c r="E51" s="102"/>
      <c r="F51" s="116">
        <v>512.5</v>
      </c>
      <c r="G51" s="116">
        <v>538.125</v>
      </c>
      <c r="H51" s="116">
        <v>522.75</v>
      </c>
      <c r="I51" s="116">
        <v>502.24999999999994</v>
      </c>
      <c r="J51" s="116">
        <v>486.87499999999994</v>
      </c>
      <c r="K51" s="125">
        <v>512.5</v>
      </c>
      <c r="M51" s="142">
        <f t="shared" si="8"/>
        <v>461.25</v>
      </c>
      <c r="N51" s="110">
        <f t="shared" si="17"/>
        <v>512.5</v>
      </c>
      <c r="O51" s="110">
        <f t="shared" si="9"/>
        <v>615</v>
      </c>
      <c r="P51" s="111">
        <v>25</v>
      </c>
      <c r="Q51" s="112">
        <f t="shared" si="10"/>
        <v>486.87499999999994</v>
      </c>
      <c r="R51" s="113">
        <f t="shared" si="11"/>
        <v>512.5</v>
      </c>
      <c r="S51" s="113">
        <f t="shared" si="12"/>
        <v>538.125</v>
      </c>
      <c r="T51" s="113">
        <f t="shared" si="13"/>
        <v>522.75</v>
      </c>
      <c r="U51" s="113">
        <f t="shared" si="14"/>
        <v>502.24999999999994</v>
      </c>
      <c r="V51" s="113">
        <f t="shared" si="15"/>
        <v>486.87499999999994</v>
      </c>
      <c r="W51" s="143">
        <f t="shared" si="16"/>
        <v>512.5</v>
      </c>
      <c r="X51" s="100"/>
      <c r="Y51" s="154">
        <f t="shared" si="18"/>
        <v>23.75</v>
      </c>
      <c r="Z51" s="104">
        <f t="shared" si="19"/>
        <v>22.62</v>
      </c>
      <c r="AA51" s="104">
        <f t="shared" si="20"/>
        <v>23.28</v>
      </c>
      <c r="AB51" s="104">
        <f t="shared" si="21"/>
        <v>24.23</v>
      </c>
      <c r="AC51" s="104">
        <f t="shared" si="22"/>
        <v>25</v>
      </c>
      <c r="AD51" s="155">
        <f t="shared" si="23"/>
        <v>23.75</v>
      </c>
    </row>
    <row r="52" spans="2:30">
      <c r="B52" s="124"/>
      <c r="C52" s="98" t="s">
        <v>85</v>
      </c>
      <c r="D52" s="99" t="s">
        <v>125</v>
      </c>
      <c r="E52" s="102"/>
      <c r="F52" s="116">
        <v>615</v>
      </c>
      <c r="G52" s="116">
        <v>645.75</v>
      </c>
      <c r="H52" s="116">
        <v>627.29999999999995</v>
      </c>
      <c r="I52" s="116">
        <v>602.69999999999993</v>
      </c>
      <c r="J52" s="116">
        <v>502.24999999999994</v>
      </c>
      <c r="K52" s="125">
        <v>615</v>
      </c>
      <c r="M52" s="142">
        <f t="shared" si="8"/>
        <v>553.5</v>
      </c>
      <c r="N52" s="110">
        <f t="shared" si="17"/>
        <v>615</v>
      </c>
      <c r="O52" s="110">
        <f t="shared" si="9"/>
        <v>738</v>
      </c>
      <c r="P52" s="111">
        <v>25</v>
      </c>
      <c r="Q52" s="112">
        <f t="shared" si="10"/>
        <v>602.69999999999993</v>
      </c>
      <c r="R52" s="113">
        <f t="shared" si="11"/>
        <v>615</v>
      </c>
      <c r="S52" s="113">
        <f t="shared" si="12"/>
        <v>645.75</v>
      </c>
      <c r="T52" s="113">
        <f t="shared" si="13"/>
        <v>627.29999999999995</v>
      </c>
      <c r="U52" s="113">
        <f t="shared" si="14"/>
        <v>602.69999999999993</v>
      </c>
      <c r="V52" s="113" t="str">
        <f t="shared" si="15"/>
        <v>NQ</v>
      </c>
      <c r="W52" s="143">
        <f t="shared" si="16"/>
        <v>615</v>
      </c>
      <c r="X52" s="100"/>
      <c r="Y52" s="154">
        <f t="shared" si="18"/>
        <v>24.5</v>
      </c>
      <c r="Z52" s="104">
        <f t="shared" si="19"/>
        <v>23.33</v>
      </c>
      <c r="AA52" s="104">
        <f t="shared" si="20"/>
        <v>24.02</v>
      </c>
      <c r="AB52" s="104">
        <f t="shared" si="21"/>
        <v>25</v>
      </c>
      <c r="AC52" s="104">
        <f t="shared" si="22"/>
        <v>0</v>
      </c>
      <c r="AD52" s="155">
        <f t="shared" si="23"/>
        <v>24.5</v>
      </c>
    </row>
    <row r="53" spans="2:30">
      <c r="B53" s="124"/>
      <c r="C53" s="98" t="s">
        <v>86</v>
      </c>
      <c r="D53" s="99" t="s">
        <v>87</v>
      </c>
      <c r="E53" s="102"/>
      <c r="F53" s="116">
        <v>461.24999999999994</v>
      </c>
      <c r="G53" s="116">
        <v>484.31249999999994</v>
      </c>
      <c r="H53" s="116">
        <v>470.47499999999997</v>
      </c>
      <c r="I53" s="116">
        <v>452.02499999999998</v>
      </c>
      <c r="J53" s="116">
        <v>438.18749999999994</v>
      </c>
      <c r="K53" s="125">
        <v>461.24999999999994</v>
      </c>
      <c r="M53" s="142">
        <f t="shared" si="8"/>
        <v>415.13</v>
      </c>
      <c r="N53" s="110">
        <f t="shared" si="17"/>
        <v>461.24999999999994</v>
      </c>
      <c r="O53" s="110">
        <f t="shared" si="9"/>
        <v>553.5</v>
      </c>
      <c r="P53" s="111">
        <v>25</v>
      </c>
      <c r="Q53" s="112">
        <f t="shared" si="10"/>
        <v>438.18749999999994</v>
      </c>
      <c r="R53" s="113">
        <f t="shared" si="11"/>
        <v>461.24999999999994</v>
      </c>
      <c r="S53" s="113">
        <f t="shared" si="12"/>
        <v>484.31249999999994</v>
      </c>
      <c r="T53" s="113">
        <f t="shared" si="13"/>
        <v>470.47499999999997</v>
      </c>
      <c r="U53" s="113">
        <f t="shared" si="14"/>
        <v>452.02499999999998</v>
      </c>
      <c r="V53" s="113">
        <f t="shared" si="15"/>
        <v>438.18749999999994</v>
      </c>
      <c r="W53" s="143">
        <f t="shared" si="16"/>
        <v>461.24999999999994</v>
      </c>
      <c r="X53" s="100"/>
      <c r="Y53" s="154">
        <f t="shared" si="18"/>
        <v>23.75</v>
      </c>
      <c r="Z53" s="104">
        <f t="shared" si="19"/>
        <v>22.62</v>
      </c>
      <c r="AA53" s="104">
        <f t="shared" si="20"/>
        <v>23.28</v>
      </c>
      <c r="AB53" s="104">
        <f t="shared" si="21"/>
        <v>24.23</v>
      </c>
      <c r="AC53" s="104">
        <f t="shared" si="22"/>
        <v>25</v>
      </c>
      <c r="AD53" s="155">
        <f t="shared" si="23"/>
        <v>23.75</v>
      </c>
    </row>
    <row r="54" spans="2:30">
      <c r="B54" s="124"/>
      <c r="C54" s="98" t="s">
        <v>88</v>
      </c>
      <c r="D54" s="99" t="s">
        <v>89</v>
      </c>
      <c r="E54" s="102"/>
      <c r="F54" s="116">
        <v>358.74999999999994</v>
      </c>
      <c r="G54" s="116">
        <v>376.68749999999994</v>
      </c>
      <c r="H54" s="116">
        <v>365.92499999999995</v>
      </c>
      <c r="I54" s="116">
        <v>351.57499999999999</v>
      </c>
      <c r="J54" s="116">
        <v>340.81249999999994</v>
      </c>
      <c r="K54" s="125">
        <v>358.74999999999994</v>
      </c>
      <c r="M54" s="142">
        <f t="shared" si="8"/>
        <v>322.88</v>
      </c>
      <c r="N54" s="110">
        <f t="shared" si="17"/>
        <v>358.74999999999994</v>
      </c>
      <c r="O54" s="110">
        <f t="shared" si="9"/>
        <v>430.5</v>
      </c>
      <c r="P54" s="111">
        <v>25</v>
      </c>
      <c r="Q54" s="112">
        <f t="shared" si="10"/>
        <v>340.81249999999994</v>
      </c>
      <c r="R54" s="113">
        <f t="shared" si="11"/>
        <v>358.74999999999994</v>
      </c>
      <c r="S54" s="113">
        <f t="shared" si="12"/>
        <v>376.68749999999994</v>
      </c>
      <c r="T54" s="113">
        <f t="shared" si="13"/>
        <v>365.92499999999995</v>
      </c>
      <c r="U54" s="113">
        <f t="shared" si="14"/>
        <v>351.57499999999999</v>
      </c>
      <c r="V54" s="113">
        <f t="shared" si="15"/>
        <v>340.81249999999994</v>
      </c>
      <c r="W54" s="143">
        <f t="shared" si="16"/>
        <v>358.74999999999994</v>
      </c>
      <c r="X54" s="100"/>
      <c r="Y54" s="154">
        <f t="shared" si="18"/>
        <v>23.75</v>
      </c>
      <c r="Z54" s="104">
        <f t="shared" si="19"/>
        <v>22.62</v>
      </c>
      <c r="AA54" s="104">
        <f t="shared" si="20"/>
        <v>23.28</v>
      </c>
      <c r="AB54" s="104">
        <f t="shared" si="21"/>
        <v>24.23</v>
      </c>
      <c r="AC54" s="104">
        <f t="shared" si="22"/>
        <v>25</v>
      </c>
      <c r="AD54" s="155">
        <f t="shared" si="23"/>
        <v>23.75</v>
      </c>
    </row>
    <row r="55" spans="2:30">
      <c r="B55" s="124"/>
      <c r="C55" s="98" t="s">
        <v>90</v>
      </c>
      <c r="D55" s="99" t="s">
        <v>91</v>
      </c>
      <c r="E55" s="102"/>
      <c r="F55" s="116">
        <v>307.5</v>
      </c>
      <c r="G55" s="116">
        <v>322.875</v>
      </c>
      <c r="H55" s="116">
        <v>313.64999999999998</v>
      </c>
      <c r="I55" s="116">
        <v>301.34999999999997</v>
      </c>
      <c r="J55" s="116">
        <v>292.125</v>
      </c>
      <c r="K55" s="125">
        <v>307.5</v>
      </c>
      <c r="M55" s="142">
        <f t="shared" si="8"/>
        <v>276.75</v>
      </c>
      <c r="N55" s="110">
        <f t="shared" si="17"/>
        <v>307.5</v>
      </c>
      <c r="O55" s="110">
        <f t="shared" si="9"/>
        <v>369</v>
      </c>
      <c r="P55" s="111">
        <v>25</v>
      </c>
      <c r="Q55" s="112">
        <f t="shared" si="10"/>
        <v>292.125</v>
      </c>
      <c r="R55" s="113">
        <f t="shared" si="11"/>
        <v>307.5</v>
      </c>
      <c r="S55" s="113">
        <f t="shared" si="12"/>
        <v>322.875</v>
      </c>
      <c r="T55" s="113">
        <f t="shared" si="13"/>
        <v>313.64999999999998</v>
      </c>
      <c r="U55" s="113">
        <f t="shared" si="14"/>
        <v>301.34999999999997</v>
      </c>
      <c r="V55" s="113">
        <f t="shared" si="15"/>
        <v>292.125</v>
      </c>
      <c r="W55" s="143">
        <f t="shared" si="16"/>
        <v>307.5</v>
      </c>
      <c r="X55" s="100"/>
      <c r="Y55" s="154">
        <f t="shared" si="18"/>
        <v>23.75</v>
      </c>
      <c r="Z55" s="104">
        <f t="shared" si="19"/>
        <v>22.62</v>
      </c>
      <c r="AA55" s="104">
        <f t="shared" si="20"/>
        <v>23.28</v>
      </c>
      <c r="AB55" s="104">
        <f t="shared" si="21"/>
        <v>24.23</v>
      </c>
      <c r="AC55" s="104">
        <f t="shared" si="22"/>
        <v>25</v>
      </c>
      <c r="AD55" s="155">
        <f t="shared" si="23"/>
        <v>23.75</v>
      </c>
    </row>
    <row r="56" spans="2:30">
      <c r="B56" s="124"/>
      <c r="C56" s="98" t="s">
        <v>92</v>
      </c>
      <c r="D56" s="99" t="s">
        <v>93</v>
      </c>
      <c r="E56" s="102"/>
      <c r="F56" s="116">
        <v>615</v>
      </c>
      <c r="G56" s="116">
        <v>645.75</v>
      </c>
      <c r="H56" s="116">
        <v>627.29999999999995</v>
      </c>
      <c r="I56" s="116">
        <v>602.69999999999993</v>
      </c>
      <c r="J56" s="116">
        <v>584.25</v>
      </c>
      <c r="K56" s="125">
        <v>615</v>
      </c>
      <c r="M56" s="142">
        <f t="shared" si="8"/>
        <v>553.5</v>
      </c>
      <c r="N56" s="110">
        <f t="shared" si="17"/>
        <v>615</v>
      </c>
      <c r="O56" s="110">
        <f t="shared" si="9"/>
        <v>738</v>
      </c>
      <c r="P56" s="111">
        <v>25</v>
      </c>
      <c r="Q56" s="112">
        <f t="shared" si="10"/>
        <v>584.25</v>
      </c>
      <c r="R56" s="113">
        <f t="shared" si="11"/>
        <v>615</v>
      </c>
      <c r="S56" s="113">
        <f t="shared" si="12"/>
        <v>645.75</v>
      </c>
      <c r="T56" s="113">
        <f t="shared" si="13"/>
        <v>627.29999999999995</v>
      </c>
      <c r="U56" s="113">
        <f t="shared" si="14"/>
        <v>602.69999999999993</v>
      </c>
      <c r="V56" s="113">
        <f t="shared" si="15"/>
        <v>584.25</v>
      </c>
      <c r="W56" s="143">
        <f t="shared" si="16"/>
        <v>615</v>
      </c>
      <c r="X56" s="100"/>
      <c r="Y56" s="154">
        <f t="shared" si="18"/>
        <v>23.75</v>
      </c>
      <c r="Z56" s="104">
        <f t="shared" si="19"/>
        <v>22.62</v>
      </c>
      <c r="AA56" s="104">
        <f t="shared" si="20"/>
        <v>23.28</v>
      </c>
      <c r="AB56" s="104">
        <f t="shared" si="21"/>
        <v>24.23</v>
      </c>
      <c r="AC56" s="104">
        <f t="shared" si="22"/>
        <v>25</v>
      </c>
      <c r="AD56" s="155">
        <f t="shared" si="23"/>
        <v>23.75</v>
      </c>
    </row>
    <row r="57" spans="2:30">
      <c r="B57" s="124"/>
      <c r="C57" s="98" t="s">
        <v>94</v>
      </c>
      <c r="D57" s="99" t="s">
        <v>95</v>
      </c>
      <c r="E57" s="102"/>
      <c r="F57" s="116">
        <v>461.24999999999994</v>
      </c>
      <c r="G57" s="116">
        <v>484.31249999999994</v>
      </c>
      <c r="H57" s="116">
        <v>470.47499999999997</v>
      </c>
      <c r="I57" s="116">
        <v>452.02499999999998</v>
      </c>
      <c r="J57" s="116">
        <v>438.18749999999994</v>
      </c>
      <c r="K57" s="125">
        <v>461.24999999999994</v>
      </c>
      <c r="M57" s="142">
        <f t="shared" si="8"/>
        <v>415.13</v>
      </c>
      <c r="N57" s="110">
        <f t="shared" si="17"/>
        <v>461.24999999999994</v>
      </c>
      <c r="O57" s="110">
        <f t="shared" si="9"/>
        <v>553.5</v>
      </c>
      <c r="P57" s="111">
        <v>25</v>
      </c>
      <c r="Q57" s="112">
        <f t="shared" si="10"/>
        <v>438.18749999999994</v>
      </c>
      <c r="R57" s="113">
        <f t="shared" si="11"/>
        <v>461.24999999999994</v>
      </c>
      <c r="S57" s="113">
        <f t="shared" si="12"/>
        <v>484.31249999999994</v>
      </c>
      <c r="T57" s="113">
        <f t="shared" si="13"/>
        <v>470.47499999999997</v>
      </c>
      <c r="U57" s="113">
        <f t="shared" si="14"/>
        <v>452.02499999999998</v>
      </c>
      <c r="V57" s="113">
        <f t="shared" si="15"/>
        <v>438.18749999999994</v>
      </c>
      <c r="W57" s="143">
        <f t="shared" si="16"/>
        <v>461.24999999999994</v>
      </c>
      <c r="X57" s="100"/>
      <c r="Y57" s="154">
        <f t="shared" si="18"/>
        <v>23.75</v>
      </c>
      <c r="Z57" s="104">
        <f t="shared" si="19"/>
        <v>22.62</v>
      </c>
      <c r="AA57" s="104">
        <f t="shared" si="20"/>
        <v>23.28</v>
      </c>
      <c r="AB57" s="104">
        <f t="shared" si="21"/>
        <v>24.23</v>
      </c>
      <c r="AC57" s="104">
        <f t="shared" si="22"/>
        <v>25</v>
      </c>
      <c r="AD57" s="155">
        <f t="shared" si="23"/>
        <v>23.75</v>
      </c>
    </row>
    <row r="58" spans="2:30">
      <c r="B58" s="124"/>
      <c r="C58" s="98" t="s">
        <v>96</v>
      </c>
      <c r="D58" s="99" t="s">
        <v>97</v>
      </c>
      <c r="E58" s="102"/>
      <c r="F58" s="116">
        <v>358.74999999999994</v>
      </c>
      <c r="G58" s="116">
        <v>376.68749999999994</v>
      </c>
      <c r="H58" s="116">
        <v>365.92499999999995</v>
      </c>
      <c r="I58" s="116">
        <v>351.57499999999999</v>
      </c>
      <c r="J58" s="116">
        <v>340.81249999999994</v>
      </c>
      <c r="K58" s="125">
        <v>358.74999999999994</v>
      </c>
      <c r="M58" s="142">
        <f t="shared" si="8"/>
        <v>322.88</v>
      </c>
      <c r="N58" s="110">
        <f t="shared" si="17"/>
        <v>358.74999999999994</v>
      </c>
      <c r="O58" s="110">
        <f t="shared" si="9"/>
        <v>430.5</v>
      </c>
      <c r="P58" s="111">
        <v>25</v>
      </c>
      <c r="Q58" s="112">
        <f t="shared" si="10"/>
        <v>340.81249999999994</v>
      </c>
      <c r="R58" s="113">
        <f t="shared" si="11"/>
        <v>358.74999999999994</v>
      </c>
      <c r="S58" s="113">
        <f t="shared" si="12"/>
        <v>376.68749999999994</v>
      </c>
      <c r="T58" s="113">
        <f t="shared" si="13"/>
        <v>365.92499999999995</v>
      </c>
      <c r="U58" s="113">
        <f t="shared" si="14"/>
        <v>351.57499999999999</v>
      </c>
      <c r="V58" s="113">
        <f t="shared" si="15"/>
        <v>340.81249999999994</v>
      </c>
      <c r="W58" s="143">
        <f t="shared" si="16"/>
        <v>358.74999999999994</v>
      </c>
      <c r="X58" s="100"/>
      <c r="Y58" s="154">
        <f t="shared" si="18"/>
        <v>23.75</v>
      </c>
      <c r="Z58" s="104">
        <f t="shared" si="19"/>
        <v>22.62</v>
      </c>
      <c r="AA58" s="104">
        <f t="shared" si="20"/>
        <v>23.28</v>
      </c>
      <c r="AB58" s="104">
        <f t="shared" si="21"/>
        <v>24.23</v>
      </c>
      <c r="AC58" s="104">
        <f t="shared" si="22"/>
        <v>25</v>
      </c>
      <c r="AD58" s="155">
        <f t="shared" si="23"/>
        <v>23.75</v>
      </c>
    </row>
    <row r="59" spans="2:30">
      <c r="B59" s="124"/>
      <c r="C59" s="98" t="s">
        <v>98</v>
      </c>
      <c r="D59" s="99" t="s">
        <v>68</v>
      </c>
      <c r="E59" s="102"/>
      <c r="F59" s="116">
        <v>922.49999999999989</v>
      </c>
      <c r="G59" s="116">
        <v>968.62499999999989</v>
      </c>
      <c r="H59" s="116">
        <v>940.94999999999993</v>
      </c>
      <c r="I59" s="116">
        <v>904.05</v>
      </c>
      <c r="J59" s="116">
        <v>819.99999999999989</v>
      </c>
      <c r="K59" s="125">
        <v>922.49999999999989</v>
      </c>
      <c r="M59" s="142">
        <f t="shared" si="8"/>
        <v>830.25</v>
      </c>
      <c r="N59" s="110">
        <f t="shared" si="17"/>
        <v>922.49999999999989</v>
      </c>
      <c r="O59" s="110">
        <f t="shared" si="9"/>
        <v>1107</v>
      </c>
      <c r="P59" s="111">
        <v>25</v>
      </c>
      <c r="Q59" s="112">
        <f t="shared" si="10"/>
        <v>904.05</v>
      </c>
      <c r="R59" s="113">
        <f t="shared" si="11"/>
        <v>922.49999999999989</v>
      </c>
      <c r="S59" s="113">
        <f t="shared" si="12"/>
        <v>968.62499999999989</v>
      </c>
      <c r="T59" s="113">
        <f t="shared" si="13"/>
        <v>940.94999999999993</v>
      </c>
      <c r="U59" s="113">
        <f t="shared" si="14"/>
        <v>904.05</v>
      </c>
      <c r="V59" s="113" t="str">
        <f t="shared" si="15"/>
        <v>NQ</v>
      </c>
      <c r="W59" s="143">
        <f t="shared" si="16"/>
        <v>922.49999999999989</v>
      </c>
      <c r="X59" s="100"/>
      <c r="Y59" s="154">
        <f t="shared" si="18"/>
        <v>24.5</v>
      </c>
      <c r="Z59" s="104">
        <f t="shared" si="19"/>
        <v>23.33</v>
      </c>
      <c r="AA59" s="104">
        <f t="shared" si="20"/>
        <v>24.02</v>
      </c>
      <c r="AB59" s="104">
        <f t="shared" si="21"/>
        <v>25</v>
      </c>
      <c r="AC59" s="104">
        <f t="shared" si="22"/>
        <v>0</v>
      </c>
      <c r="AD59" s="155">
        <f t="shared" si="23"/>
        <v>24.5</v>
      </c>
    </row>
    <row r="60" spans="2:30">
      <c r="B60" s="124"/>
      <c r="C60" s="98" t="s">
        <v>99</v>
      </c>
      <c r="D60" s="99" t="s">
        <v>72</v>
      </c>
      <c r="E60" s="102"/>
      <c r="F60" s="116">
        <v>819.99999999999989</v>
      </c>
      <c r="G60" s="116">
        <v>860.99999999999989</v>
      </c>
      <c r="H60" s="116">
        <v>717.49999999999989</v>
      </c>
      <c r="I60" s="116">
        <v>803.59999999999991</v>
      </c>
      <c r="J60" s="116">
        <v>778.99999999999989</v>
      </c>
      <c r="K60" s="125">
        <v>819.99999999999989</v>
      </c>
      <c r="M60" s="142">
        <f t="shared" si="8"/>
        <v>730.62</v>
      </c>
      <c r="N60" s="110">
        <f t="shared" si="17"/>
        <v>811.8</v>
      </c>
      <c r="O60" s="110">
        <f t="shared" si="9"/>
        <v>974.16</v>
      </c>
      <c r="P60" s="111">
        <v>25</v>
      </c>
      <c r="Q60" s="112">
        <f t="shared" si="10"/>
        <v>778.99999999999989</v>
      </c>
      <c r="R60" s="113">
        <f t="shared" si="11"/>
        <v>819.99999999999989</v>
      </c>
      <c r="S60" s="113">
        <f t="shared" si="12"/>
        <v>860.99999999999989</v>
      </c>
      <c r="T60" s="113" t="str">
        <f t="shared" si="13"/>
        <v>NQ</v>
      </c>
      <c r="U60" s="113">
        <f t="shared" si="14"/>
        <v>803.59999999999991</v>
      </c>
      <c r="V60" s="113">
        <f t="shared" si="15"/>
        <v>778.99999999999989</v>
      </c>
      <c r="W60" s="143">
        <f t="shared" si="16"/>
        <v>819.99999999999989</v>
      </c>
      <c r="X60" s="100"/>
      <c r="Y60" s="154">
        <f t="shared" si="18"/>
        <v>23.75</v>
      </c>
      <c r="Z60" s="104">
        <f t="shared" si="19"/>
        <v>22.62</v>
      </c>
      <c r="AA60" s="104">
        <f t="shared" si="20"/>
        <v>0</v>
      </c>
      <c r="AB60" s="104">
        <f t="shared" si="21"/>
        <v>24.23</v>
      </c>
      <c r="AC60" s="104">
        <f t="shared" si="22"/>
        <v>25</v>
      </c>
      <c r="AD60" s="155">
        <f t="shared" si="23"/>
        <v>23.75</v>
      </c>
    </row>
    <row r="61" spans="2:30">
      <c r="B61" s="124"/>
      <c r="C61" s="98" t="s">
        <v>100</v>
      </c>
      <c r="D61" s="99" t="s">
        <v>70</v>
      </c>
      <c r="E61" s="102"/>
      <c r="F61" s="116">
        <v>819.99999999999989</v>
      </c>
      <c r="G61" s="116">
        <v>860.99999999999989</v>
      </c>
      <c r="H61" s="116">
        <v>717.49999999999989</v>
      </c>
      <c r="I61" s="116">
        <v>803.59999999999991</v>
      </c>
      <c r="J61" s="116">
        <v>778.99999999999989</v>
      </c>
      <c r="K61" s="125">
        <v>819.99999999999989</v>
      </c>
      <c r="M61" s="142">
        <f t="shared" si="8"/>
        <v>730.62</v>
      </c>
      <c r="N61" s="110">
        <f t="shared" si="17"/>
        <v>811.8</v>
      </c>
      <c r="O61" s="110">
        <f t="shared" si="9"/>
        <v>974.16</v>
      </c>
      <c r="P61" s="111">
        <v>25</v>
      </c>
      <c r="Q61" s="112">
        <f t="shared" si="10"/>
        <v>778.99999999999989</v>
      </c>
      <c r="R61" s="113">
        <f t="shared" si="11"/>
        <v>819.99999999999989</v>
      </c>
      <c r="S61" s="113">
        <f t="shared" si="12"/>
        <v>860.99999999999989</v>
      </c>
      <c r="T61" s="113" t="str">
        <f t="shared" si="13"/>
        <v>NQ</v>
      </c>
      <c r="U61" s="113">
        <f t="shared" si="14"/>
        <v>803.59999999999991</v>
      </c>
      <c r="V61" s="113">
        <f t="shared" si="15"/>
        <v>778.99999999999989</v>
      </c>
      <c r="W61" s="143">
        <f t="shared" si="16"/>
        <v>819.99999999999989</v>
      </c>
      <c r="X61" s="100"/>
      <c r="Y61" s="154">
        <f t="shared" si="18"/>
        <v>23.75</v>
      </c>
      <c r="Z61" s="104">
        <f t="shared" si="19"/>
        <v>22.62</v>
      </c>
      <c r="AA61" s="104">
        <f t="shared" si="20"/>
        <v>0</v>
      </c>
      <c r="AB61" s="104">
        <f t="shared" si="21"/>
        <v>24.23</v>
      </c>
      <c r="AC61" s="104">
        <f t="shared" si="22"/>
        <v>25</v>
      </c>
      <c r="AD61" s="155">
        <f t="shared" si="23"/>
        <v>23.75</v>
      </c>
    </row>
    <row r="62" spans="2:30">
      <c r="B62" s="124"/>
      <c r="C62" s="98" t="s">
        <v>101</v>
      </c>
      <c r="D62" s="99" t="s">
        <v>76</v>
      </c>
      <c r="E62" s="102"/>
      <c r="F62" s="116">
        <v>615</v>
      </c>
      <c r="G62" s="116">
        <v>645.75</v>
      </c>
      <c r="H62" s="116">
        <v>627.29999999999995</v>
      </c>
      <c r="I62" s="116">
        <v>602.69999999999993</v>
      </c>
      <c r="J62" s="116">
        <v>584.25</v>
      </c>
      <c r="K62" s="125">
        <v>615</v>
      </c>
      <c r="M62" s="142">
        <f t="shared" si="8"/>
        <v>553.5</v>
      </c>
      <c r="N62" s="110">
        <f t="shared" si="17"/>
        <v>615</v>
      </c>
      <c r="O62" s="110">
        <f t="shared" si="9"/>
        <v>738</v>
      </c>
      <c r="P62" s="111">
        <v>25</v>
      </c>
      <c r="Q62" s="112">
        <f t="shared" si="10"/>
        <v>584.25</v>
      </c>
      <c r="R62" s="113">
        <f t="shared" si="11"/>
        <v>615</v>
      </c>
      <c r="S62" s="113">
        <f t="shared" si="12"/>
        <v>645.75</v>
      </c>
      <c r="T62" s="113">
        <f t="shared" si="13"/>
        <v>627.29999999999995</v>
      </c>
      <c r="U62" s="113">
        <f t="shared" si="14"/>
        <v>602.69999999999993</v>
      </c>
      <c r="V62" s="113">
        <f t="shared" si="15"/>
        <v>584.25</v>
      </c>
      <c r="W62" s="143">
        <f t="shared" si="16"/>
        <v>615</v>
      </c>
      <c r="X62" s="100"/>
      <c r="Y62" s="154">
        <f t="shared" si="18"/>
        <v>23.75</v>
      </c>
      <c r="Z62" s="104">
        <f t="shared" si="19"/>
        <v>22.62</v>
      </c>
      <c r="AA62" s="104">
        <f t="shared" si="20"/>
        <v>23.28</v>
      </c>
      <c r="AB62" s="104">
        <f t="shared" si="21"/>
        <v>24.23</v>
      </c>
      <c r="AC62" s="104">
        <f t="shared" si="22"/>
        <v>25</v>
      </c>
      <c r="AD62" s="155">
        <f t="shared" si="23"/>
        <v>23.75</v>
      </c>
    </row>
    <row r="63" spans="2:30">
      <c r="B63" s="124"/>
      <c r="C63" s="98" t="s">
        <v>102</v>
      </c>
      <c r="D63" s="99" t="s">
        <v>78</v>
      </c>
      <c r="E63" s="102"/>
      <c r="F63" s="116">
        <v>512.5</v>
      </c>
      <c r="G63" s="116">
        <v>538.125</v>
      </c>
      <c r="H63" s="116">
        <v>522.75</v>
      </c>
      <c r="I63" s="116">
        <v>502.24999999999994</v>
      </c>
      <c r="J63" s="116">
        <v>486.87499999999994</v>
      </c>
      <c r="K63" s="125">
        <v>512.5</v>
      </c>
      <c r="M63" s="142">
        <f t="shared" si="8"/>
        <v>461.25</v>
      </c>
      <c r="N63" s="110">
        <f t="shared" si="17"/>
        <v>512.5</v>
      </c>
      <c r="O63" s="110">
        <f t="shared" si="9"/>
        <v>615</v>
      </c>
      <c r="P63" s="111">
        <v>25</v>
      </c>
      <c r="Q63" s="112">
        <f t="shared" si="10"/>
        <v>486.87499999999994</v>
      </c>
      <c r="R63" s="113">
        <f t="shared" si="11"/>
        <v>512.5</v>
      </c>
      <c r="S63" s="113">
        <f t="shared" si="12"/>
        <v>538.125</v>
      </c>
      <c r="T63" s="113">
        <f t="shared" si="13"/>
        <v>522.75</v>
      </c>
      <c r="U63" s="113">
        <f t="shared" si="14"/>
        <v>502.24999999999994</v>
      </c>
      <c r="V63" s="113">
        <f t="shared" si="15"/>
        <v>486.87499999999994</v>
      </c>
      <c r="W63" s="143">
        <f t="shared" si="16"/>
        <v>512.5</v>
      </c>
      <c r="X63" s="100"/>
      <c r="Y63" s="154">
        <f t="shared" si="18"/>
        <v>23.75</v>
      </c>
      <c r="Z63" s="104">
        <f t="shared" si="19"/>
        <v>22.62</v>
      </c>
      <c r="AA63" s="104">
        <f t="shared" si="20"/>
        <v>23.28</v>
      </c>
      <c r="AB63" s="104">
        <f t="shared" si="21"/>
        <v>24.23</v>
      </c>
      <c r="AC63" s="104">
        <f t="shared" si="22"/>
        <v>25</v>
      </c>
      <c r="AD63" s="155">
        <f t="shared" si="23"/>
        <v>23.75</v>
      </c>
    </row>
    <row r="64" spans="2:30">
      <c r="B64" s="124"/>
      <c r="C64" s="98" t="s">
        <v>103</v>
      </c>
      <c r="D64" s="99" t="s">
        <v>80</v>
      </c>
      <c r="E64" s="102"/>
      <c r="F64" s="116">
        <v>615</v>
      </c>
      <c r="G64" s="116">
        <v>645.75</v>
      </c>
      <c r="H64" s="116">
        <v>627.29999999999995</v>
      </c>
      <c r="I64" s="116">
        <v>602.69999999999993</v>
      </c>
      <c r="J64" s="116">
        <v>584.25</v>
      </c>
      <c r="K64" s="125">
        <v>615</v>
      </c>
      <c r="M64" s="142">
        <f t="shared" si="8"/>
        <v>553.5</v>
      </c>
      <c r="N64" s="110">
        <f t="shared" si="17"/>
        <v>615</v>
      </c>
      <c r="O64" s="110">
        <f t="shared" si="9"/>
        <v>738</v>
      </c>
      <c r="P64" s="111">
        <v>25</v>
      </c>
      <c r="Q64" s="112">
        <f t="shared" si="10"/>
        <v>584.25</v>
      </c>
      <c r="R64" s="113">
        <f t="shared" si="11"/>
        <v>615</v>
      </c>
      <c r="S64" s="113">
        <f t="shared" si="12"/>
        <v>645.75</v>
      </c>
      <c r="T64" s="113">
        <f t="shared" si="13"/>
        <v>627.29999999999995</v>
      </c>
      <c r="U64" s="113">
        <f t="shared" si="14"/>
        <v>602.69999999999993</v>
      </c>
      <c r="V64" s="113">
        <f t="shared" si="15"/>
        <v>584.25</v>
      </c>
      <c r="W64" s="143">
        <f t="shared" si="16"/>
        <v>615</v>
      </c>
      <c r="X64" s="100"/>
      <c r="Y64" s="154">
        <f t="shared" si="18"/>
        <v>23.75</v>
      </c>
      <c r="Z64" s="104">
        <f t="shared" si="19"/>
        <v>22.62</v>
      </c>
      <c r="AA64" s="104">
        <f t="shared" si="20"/>
        <v>23.28</v>
      </c>
      <c r="AB64" s="104">
        <f t="shared" si="21"/>
        <v>24.23</v>
      </c>
      <c r="AC64" s="104">
        <f t="shared" si="22"/>
        <v>25</v>
      </c>
      <c r="AD64" s="155">
        <f t="shared" si="23"/>
        <v>23.75</v>
      </c>
    </row>
    <row r="65" spans="2:30">
      <c r="B65" s="124"/>
      <c r="C65" s="98" t="s">
        <v>104</v>
      </c>
      <c r="D65" s="99" t="s">
        <v>84</v>
      </c>
      <c r="E65" s="102"/>
      <c r="F65" s="116">
        <v>512.5</v>
      </c>
      <c r="G65" s="116">
        <v>538.125</v>
      </c>
      <c r="H65" s="116">
        <v>522.75</v>
      </c>
      <c r="I65" s="116">
        <v>502.24999999999994</v>
      </c>
      <c r="J65" s="116">
        <v>486.87499999999994</v>
      </c>
      <c r="K65" s="125">
        <v>512.5</v>
      </c>
      <c r="M65" s="142">
        <f t="shared" si="8"/>
        <v>461.25</v>
      </c>
      <c r="N65" s="110">
        <f t="shared" si="17"/>
        <v>512.5</v>
      </c>
      <c r="O65" s="110">
        <f t="shared" si="9"/>
        <v>615</v>
      </c>
      <c r="P65" s="111">
        <v>25</v>
      </c>
      <c r="Q65" s="112">
        <f t="shared" si="10"/>
        <v>486.87499999999994</v>
      </c>
      <c r="R65" s="113">
        <f t="shared" si="11"/>
        <v>512.5</v>
      </c>
      <c r="S65" s="113">
        <f t="shared" si="12"/>
        <v>538.125</v>
      </c>
      <c r="T65" s="113">
        <f t="shared" si="13"/>
        <v>522.75</v>
      </c>
      <c r="U65" s="113">
        <f t="shared" si="14"/>
        <v>502.24999999999994</v>
      </c>
      <c r="V65" s="113">
        <f t="shared" si="15"/>
        <v>486.87499999999994</v>
      </c>
      <c r="W65" s="143">
        <f t="shared" si="16"/>
        <v>512.5</v>
      </c>
      <c r="X65" s="100"/>
      <c r="Y65" s="154">
        <f t="shared" si="18"/>
        <v>23.75</v>
      </c>
      <c r="Z65" s="104">
        <f t="shared" si="19"/>
        <v>22.62</v>
      </c>
      <c r="AA65" s="104">
        <f t="shared" si="20"/>
        <v>23.28</v>
      </c>
      <c r="AB65" s="104">
        <f t="shared" si="21"/>
        <v>24.23</v>
      </c>
      <c r="AC65" s="104">
        <f t="shared" si="22"/>
        <v>25</v>
      </c>
      <c r="AD65" s="155">
        <f t="shared" si="23"/>
        <v>23.75</v>
      </c>
    </row>
    <row r="66" spans="2:30">
      <c r="B66" s="124"/>
      <c r="C66" s="98" t="s">
        <v>105</v>
      </c>
      <c r="D66" s="99" t="s">
        <v>125</v>
      </c>
      <c r="E66" s="102"/>
      <c r="F66" s="116">
        <v>615</v>
      </c>
      <c r="G66" s="116">
        <v>645.75</v>
      </c>
      <c r="H66" s="116">
        <v>627.29999999999995</v>
      </c>
      <c r="I66" s="116">
        <v>602.69999999999993</v>
      </c>
      <c r="J66" s="116">
        <v>502.24999999999994</v>
      </c>
      <c r="K66" s="125">
        <v>615</v>
      </c>
      <c r="M66" s="142">
        <f t="shared" si="8"/>
        <v>553.5</v>
      </c>
      <c r="N66" s="110">
        <f t="shared" si="17"/>
        <v>615</v>
      </c>
      <c r="O66" s="110">
        <f t="shared" si="9"/>
        <v>738</v>
      </c>
      <c r="P66" s="111">
        <v>25</v>
      </c>
      <c r="Q66" s="112">
        <f t="shared" si="10"/>
        <v>602.69999999999993</v>
      </c>
      <c r="R66" s="113">
        <f t="shared" si="11"/>
        <v>615</v>
      </c>
      <c r="S66" s="113">
        <f t="shared" si="12"/>
        <v>645.75</v>
      </c>
      <c r="T66" s="113">
        <f t="shared" si="13"/>
        <v>627.29999999999995</v>
      </c>
      <c r="U66" s="113">
        <f t="shared" si="14"/>
        <v>602.69999999999993</v>
      </c>
      <c r="V66" s="113" t="str">
        <f t="shared" si="15"/>
        <v>NQ</v>
      </c>
      <c r="W66" s="143">
        <f t="shared" si="16"/>
        <v>615</v>
      </c>
      <c r="X66" s="100"/>
      <c r="Y66" s="154">
        <f t="shared" si="18"/>
        <v>24.5</v>
      </c>
      <c r="Z66" s="104">
        <f t="shared" si="19"/>
        <v>23.33</v>
      </c>
      <c r="AA66" s="104">
        <f t="shared" si="20"/>
        <v>24.02</v>
      </c>
      <c r="AB66" s="104">
        <f t="shared" si="21"/>
        <v>25</v>
      </c>
      <c r="AC66" s="104">
        <f t="shared" si="22"/>
        <v>0</v>
      </c>
      <c r="AD66" s="155">
        <f t="shared" si="23"/>
        <v>24.5</v>
      </c>
    </row>
    <row r="67" spans="2:30">
      <c r="B67" s="124"/>
      <c r="C67" s="98" t="s">
        <v>106</v>
      </c>
      <c r="D67" s="99" t="s">
        <v>87</v>
      </c>
      <c r="E67" s="102"/>
      <c r="F67" s="116">
        <v>461.24999999999994</v>
      </c>
      <c r="G67" s="116">
        <v>484.31249999999994</v>
      </c>
      <c r="H67" s="116">
        <v>470.47499999999997</v>
      </c>
      <c r="I67" s="116">
        <v>452.02499999999998</v>
      </c>
      <c r="J67" s="116">
        <v>438.18749999999994</v>
      </c>
      <c r="K67" s="125">
        <v>461.24999999999994</v>
      </c>
      <c r="M67" s="142">
        <f t="shared" si="8"/>
        <v>415.13</v>
      </c>
      <c r="N67" s="110">
        <f t="shared" si="17"/>
        <v>461.24999999999994</v>
      </c>
      <c r="O67" s="110">
        <f t="shared" si="9"/>
        <v>553.5</v>
      </c>
      <c r="P67" s="111">
        <v>25</v>
      </c>
      <c r="Q67" s="112">
        <f t="shared" si="10"/>
        <v>438.18749999999994</v>
      </c>
      <c r="R67" s="113">
        <f t="shared" si="11"/>
        <v>461.24999999999994</v>
      </c>
      <c r="S67" s="113">
        <f t="shared" si="12"/>
        <v>484.31249999999994</v>
      </c>
      <c r="T67" s="113">
        <f t="shared" si="13"/>
        <v>470.47499999999997</v>
      </c>
      <c r="U67" s="113">
        <f t="shared" si="14"/>
        <v>452.02499999999998</v>
      </c>
      <c r="V67" s="113">
        <f t="shared" si="15"/>
        <v>438.18749999999994</v>
      </c>
      <c r="W67" s="143">
        <f t="shared" si="16"/>
        <v>461.24999999999994</v>
      </c>
      <c r="X67" s="100"/>
      <c r="Y67" s="154">
        <f t="shared" si="18"/>
        <v>23.75</v>
      </c>
      <c r="Z67" s="104">
        <f t="shared" si="19"/>
        <v>22.62</v>
      </c>
      <c r="AA67" s="104">
        <f t="shared" si="20"/>
        <v>23.28</v>
      </c>
      <c r="AB67" s="104">
        <f t="shared" si="21"/>
        <v>24.23</v>
      </c>
      <c r="AC67" s="104">
        <f t="shared" si="22"/>
        <v>25</v>
      </c>
      <c r="AD67" s="155">
        <f t="shared" si="23"/>
        <v>23.75</v>
      </c>
    </row>
    <row r="68" spans="2:30">
      <c r="B68" s="124"/>
      <c r="C68" s="98" t="s">
        <v>107</v>
      </c>
      <c r="D68" s="99" t="s">
        <v>89</v>
      </c>
      <c r="E68" s="102"/>
      <c r="F68" s="116">
        <v>358.74999999999994</v>
      </c>
      <c r="G68" s="116">
        <v>376.68749999999994</v>
      </c>
      <c r="H68" s="116">
        <v>365.92499999999995</v>
      </c>
      <c r="I68" s="116">
        <v>351.57499999999999</v>
      </c>
      <c r="J68" s="116">
        <v>340.81249999999994</v>
      </c>
      <c r="K68" s="125">
        <v>358.74999999999994</v>
      </c>
      <c r="M68" s="142">
        <f t="shared" si="8"/>
        <v>322.88</v>
      </c>
      <c r="N68" s="110">
        <f t="shared" si="17"/>
        <v>358.74999999999994</v>
      </c>
      <c r="O68" s="110">
        <f t="shared" si="9"/>
        <v>430.5</v>
      </c>
      <c r="P68" s="111">
        <v>25</v>
      </c>
      <c r="Q68" s="112">
        <f t="shared" si="10"/>
        <v>340.81249999999994</v>
      </c>
      <c r="R68" s="113">
        <f t="shared" si="11"/>
        <v>358.74999999999994</v>
      </c>
      <c r="S68" s="113">
        <f t="shared" si="12"/>
        <v>376.68749999999994</v>
      </c>
      <c r="T68" s="113">
        <f t="shared" si="13"/>
        <v>365.92499999999995</v>
      </c>
      <c r="U68" s="113">
        <f t="shared" si="14"/>
        <v>351.57499999999999</v>
      </c>
      <c r="V68" s="113">
        <f t="shared" si="15"/>
        <v>340.81249999999994</v>
      </c>
      <c r="W68" s="143">
        <f t="shared" si="16"/>
        <v>358.74999999999994</v>
      </c>
      <c r="X68" s="100"/>
      <c r="Y68" s="154">
        <f t="shared" si="18"/>
        <v>23.75</v>
      </c>
      <c r="Z68" s="104">
        <f t="shared" si="19"/>
        <v>22.62</v>
      </c>
      <c r="AA68" s="104">
        <f t="shared" si="20"/>
        <v>23.28</v>
      </c>
      <c r="AB68" s="104">
        <f t="shared" si="21"/>
        <v>24.23</v>
      </c>
      <c r="AC68" s="104">
        <f t="shared" si="22"/>
        <v>25</v>
      </c>
      <c r="AD68" s="155">
        <f t="shared" si="23"/>
        <v>23.75</v>
      </c>
    </row>
    <row r="69" spans="2:30">
      <c r="B69" s="124"/>
      <c r="C69" s="98" t="s">
        <v>108</v>
      </c>
      <c r="D69" s="99" t="s">
        <v>91</v>
      </c>
      <c r="E69" s="102"/>
      <c r="F69" s="116">
        <v>307.5</v>
      </c>
      <c r="G69" s="116">
        <v>322.875</v>
      </c>
      <c r="H69" s="116">
        <v>313.64999999999998</v>
      </c>
      <c r="I69" s="116">
        <v>301.34999999999997</v>
      </c>
      <c r="J69" s="116">
        <v>292.125</v>
      </c>
      <c r="K69" s="125">
        <v>307.5</v>
      </c>
      <c r="M69" s="142">
        <f t="shared" si="8"/>
        <v>276.75</v>
      </c>
      <c r="N69" s="110">
        <f t="shared" si="17"/>
        <v>307.5</v>
      </c>
      <c r="O69" s="110">
        <f t="shared" si="9"/>
        <v>369</v>
      </c>
      <c r="P69" s="111">
        <v>25</v>
      </c>
      <c r="Q69" s="112">
        <f t="shared" si="10"/>
        <v>292.125</v>
      </c>
      <c r="R69" s="113">
        <f t="shared" si="11"/>
        <v>307.5</v>
      </c>
      <c r="S69" s="113">
        <f t="shared" si="12"/>
        <v>322.875</v>
      </c>
      <c r="T69" s="113">
        <f t="shared" si="13"/>
        <v>313.64999999999998</v>
      </c>
      <c r="U69" s="113">
        <f t="shared" si="14"/>
        <v>301.34999999999997</v>
      </c>
      <c r="V69" s="113">
        <f t="shared" si="15"/>
        <v>292.125</v>
      </c>
      <c r="W69" s="143">
        <f t="shared" si="16"/>
        <v>307.5</v>
      </c>
      <c r="X69" s="100"/>
      <c r="Y69" s="154">
        <f t="shared" si="18"/>
        <v>23.75</v>
      </c>
      <c r="Z69" s="104">
        <f t="shared" si="19"/>
        <v>22.62</v>
      </c>
      <c r="AA69" s="104">
        <f t="shared" si="20"/>
        <v>23.28</v>
      </c>
      <c r="AB69" s="104">
        <f t="shared" si="21"/>
        <v>24.23</v>
      </c>
      <c r="AC69" s="104">
        <f t="shared" si="22"/>
        <v>25</v>
      </c>
      <c r="AD69" s="155">
        <f t="shared" si="23"/>
        <v>23.75</v>
      </c>
    </row>
    <row r="70" spans="2:30">
      <c r="B70" s="124"/>
      <c r="C70" s="98" t="s">
        <v>34</v>
      </c>
      <c r="D70" s="99" t="s">
        <v>184</v>
      </c>
      <c r="E70" s="102"/>
      <c r="F70" s="116">
        <v>461.24999999999994</v>
      </c>
      <c r="G70" s="116">
        <v>484.31249999999994</v>
      </c>
      <c r="H70" s="116">
        <v>470.47499999999997</v>
      </c>
      <c r="I70" s="116">
        <v>452.02499999999998</v>
      </c>
      <c r="J70" s="116">
        <v>438.18749999999994</v>
      </c>
      <c r="K70" s="125">
        <v>461.24999999999994</v>
      </c>
      <c r="M70" s="142">
        <f t="shared" si="8"/>
        <v>415.13</v>
      </c>
      <c r="N70" s="110">
        <f t="shared" si="17"/>
        <v>461.24999999999994</v>
      </c>
      <c r="O70" s="110">
        <f t="shared" si="9"/>
        <v>553.5</v>
      </c>
      <c r="P70" s="111">
        <v>25</v>
      </c>
      <c r="Q70" s="112">
        <f t="shared" si="10"/>
        <v>438.18749999999994</v>
      </c>
      <c r="R70" s="113">
        <f t="shared" si="11"/>
        <v>461.24999999999994</v>
      </c>
      <c r="S70" s="113">
        <f t="shared" si="12"/>
        <v>484.31249999999994</v>
      </c>
      <c r="T70" s="113">
        <f t="shared" si="13"/>
        <v>470.47499999999997</v>
      </c>
      <c r="U70" s="113">
        <f t="shared" si="14"/>
        <v>452.02499999999998</v>
      </c>
      <c r="V70" s="113">
        <f t="shared" si="15"/>
        <v>438.18749999999994</v>
      </c>
      <c r="W70" s="143">
        <f t="shared" si="16"/>
        <v>461.24999999999994</v>
      </c>
      <c r="X70" s="100"/>
      <c r="Y70" s="154">
        <f t="shared" si="18"/>
        <v>23.75</v>
      </c>
      <c r="Z70" s="104">
        <f t="shared" si="19"/>
        <v>22.62</v>
      </c>
      <c r="AA70" s="104">
        <f t="shared" si="20"/>
        <v>23.28</v>
      </c>
      <c r="AB70" s="104">
        <f t="shared" si="21"/>
        <v>24.23</v>
      </c>
      <c r="AC70" s="104">
        <f t="shared" si="22"/>
        <v>25</v>
      </c>
      <c r="AD70" s="155">
        <f t="shared" si="23"/>
        <v>23.75</v>
      </c>
    </row>
    <row r="71" spans="2:30">
      <c r="B71" s="124"/>
      <c r="C71" s="98" t="s">
        <v>35</v>
      </c>
      <c r="D71" s="99" t="s">
        <v>130</v>
      </c>
      <c r="E71" s="102"/>
      <c r="F71" s="116">
        <v>461.24999999999994</v>
      </c>
      <c r="G71" s="116">
        <v>484.31249999999994</v>
      </c>
      <c r="H71" s="116">
        <v>470.47499999999997</v>
      </c>
      <c r="I71" s="116">
        <v>452.02499999999998</v>
      </c>
      <c r="J71" s="116">
        <v>438.18749999999994</v>
      </c>
      <c r="K71" s="125">
        <v>461.24999999999994</v>
      </c>
      <c r="M71" s="142">
        <f t="shared" si="8"/>
        <v>415.13</v>
      </c>
      <c r="N71" s="110">
        <f t="shared" si="17"/>
        <v>461.24999999999994</v>
      </c>
      <c r="O71" s="110">
        <f t="shared" si="9"/>
        <v>553.5</v>
      </c>
      <c r="P71" s="111">
        <v>25</v>
      </c>
      <c r="Q71" s="112">
        <f t="shared" si="10"/>
        <v>438.18749999999994</v>
      </c>
      <c r="R71" s="113">
        <f t="shared" si="11"/>
        <v>461.24999999999994</v>
      </c>
      <c r="S71" s="113">
        <f t="shared" si="12"/>
        <v>484.31249999999994</v>
      </c>
      <c r="T71" s="113">
        <f t="shared" si="13"/>
        <v>470.47499999999997</v>
      </c>
      <c r="U71" s="113">
        <f t="shared" si="14"/>
        <v>452.02499999999998</v>
      </c>
      <c r="V71" s="113">
        <f t="shared" si="15"/>
        <v>438.18749999999994</v>
      </c>
      <c r="W71" s="143">
        <f t="shared" si="16"/>
        <v>461.24999999999994</v>
      </c>
      <c r="X71" s="100"/>
      <c r="Y71" s="154">
        <f t="shared" si="18"/>
        <v>23.75</v>
      </c>
      <c r="Z71" s="104">
        <f t="shared" si="19"/>
        <v>22.62</v>
      </c>
      <c r="AA71" s="104">
        <f t="shared" si="20"/>
        <v>23.28</v>
      </c>
      <c r="AB71" s="104">
        <f t="shared" si="21"/>
        <v>24.23</v>
      </c>
      <c r="AC71" s="104">
        <f t="shared" si="22"/>
        <v>25</v>
      </c>
      <c r="AD71" s="155">
        <f t="shared" si="23"/>
        <v>23.75</v>
      </c>
    </row>
    <row r="72" spans="2:30">
      <c r="B72" s="124"/>
      <c r="C72" s="98" t="s">
        <v>36</v>
      </c>
      <c r="D72" s="99" t="s">
        <v>129</v>
      </c>
      <c r="E72" s="102"/>
      <c r="F72" s="116">
        <v>307.5</v>
      </c>
      <c r="G72" s="116">
        <v>322.875</v>
      </c>
      <c r="H72" s="116">
        <v>313.64999999999998</v>
      </c>
      <c r="I72" s="116">
        <v>301.34999999999997</v>
      </c>
      <c r="J72" s="116">
        <v>292.125</v>
      </c>
      <c r="K72" s="125">
        <v>307.5</v>
      </c>
      <c r="M72" s="142">
        <f t="shared" si="8"/>
        <v>276.75</v>
      </c>
      <c r="N72" s="110">
        <f t="shared" ref="N72:N103" si="24">MEDIAN(F72,G72,H72,I72,J72,K72)</f>
        <v>307.5</v>
      </c>
      <c r="O72" s="110">
        <f t="shared" si="9"/>
        <v>369</v>
      </c>
      <c r="P72" s="111">
        <v>25</v>
      </c>
      <c r="Q72" s="112">
        <f t="shared" si="10"/>
        <v>292.125</v>
      </c>
      <c r="R72" s="113">
        <f t="shared" si="11"/>
        <v>307.5</v>
      </c>
      <c r="S72" s="113">
        <f t="shared" si="12"/>
        <v>322.875</v>
      </c>
      <c r="T72" s="113">
        <f t="shared" si="13"/>
        <v>313.64999999999998</v>
      </c>
      <c r="U72" s="113">
        <f t="shared" si="14"/>
        <v>301.34999999999997</v>
      </c>
      <c r="V72" s="113">
        <f t="shared" si="15"/>
        <v>292.125</v>
      </c>
      <c r="W72" s="143">
        <f t="shared" si="16"/>
        <v>307.5</v>
      </c>
      <c r="X72" s="100"/>
      <c r="Y72" s="154">
        <f t="shared" ref="Y72:Y103" si="25">IF(AND(R72&gt;0,NOT(R72="NQ")),ROUND($Q72/F72*$P72,2),0)</f>
        <v>23.75</v>
      </c>
      <c r="Z72" s="104">
        <f t="shared" ref="Z72:Z103" si="26">IF(AND(S72&gt;0,NOT(S72="NQ")),ROUND($Q72/G72*$P72,2),0)</f>
        <v>22.62</v>
      </c>
      <c r="AA72" s="104">
        <f t="shared" ref="AA72:AA103" si="27">IF(AND(T72&gt;0,NOT(T72="NQ")),ROUND($Q72/H72*$P72,2),0)</f>
        <v>23.28</v>
      </c>
      <c r="AB72" s="104">
        <f t="shared" ref="AB72:AB103" si="28">IF(AND(U72&gt;0,NOT(U72="NQ")),ROUND($Q72/I72*$P72,2),0)</f>
        <v>24.23</v>
      </c>
      <c r="AC72" s="104">
        <f t="shared" ref="AC72:AC103" si="29">IF(AND(V72&gt;0,NOT(V72="NQ")),ROUND($Q72/J72*$P72,2),0)</f>
        <v>25</v>
      </c>
      <c r="AD72" s="155">
        <f t="shared" ref="AD72:AD103" si="30">IF(AND(W72&gt;0,NOT(W72="NQ")),ROUND($Q72/K72*$P72,2),0)</f>
        <v>23.75</v>
      </c>
    </row>
    <row r="73" spans="2:30">
      <c r="B73" s="124"/>
      <c r="C73" s="98" t="s">
        <v>109</v>
      </c>
      <c r="D73" s="99" t="s">
        <v>118</v>
      </c>
      <c r="E73" s="102"/>
      <c r="F73" s="116">
        <v>768.74999999999989</v>
      </c>
      <c r="G73" s="116">
        <v>807.18749999999989</v>
      </c>
      <c r="H73" s="116">
        <v>784.12499999999989</v>
      </c>
      <c r="I73" s="116">
        <v>753.37499999999989</v>
      </c>
      <c r="J73" s="116">
        <v>730.31249999999989</v>
      </c>
      <c r="K73" s="125">
        <v>768.74999999999989</v>
      </c>
      <c r="M73" s="142">
        <f t="shared" ref="M73:M136" si="31">ROUND(N73*0.9,2)</f>
        <v>691.88</v>
      </c>
      <c r="N73" s="110">
        <f t="shared" si="24"/>
        <v>768.74999999999989</v>
      </c>
      <c r="O73" s="110">
        <f t="shared" ref="O73:O136" si="32">ROUND(N73*1.2,2)</f>
        <v>922.5</v>
      </c>
      <c r="P73" s="111">
        <v>25</v>
      </c>
      <c r="Q73" s="112">
        <f t="shared" ref="Q73:Q136" si="33">MIN(R73:W73)</f>
        <v>730.31249999999989</v>
      </c>
      <c r="R73" s="113">
        <f t="shared" ref="R73:R136" si="34">IF(AND(F73&gt;=$M73,F73&lt;=$O73),F73,"NQ")</f>
        <v>768.74999999999989</v>
      </c>
      <c r="S73" s="113">
        <f t="shared" ref="S73:S136" si="35">IF(AND(G73&gt;=$M73,G73&lt;=$O73),G73,"NQ")</f>
        <v>807.18749999999989</v>
      </c>
      <c r="T73" s="113">
        <f t="shared" ref="T73:T136" si="36">IF(AND(H73&gt;=$M73,H73&lt;=$O73),H73,"NQ")</f>
        <v>784.12499999999989</v>
      </c>
      <c r="U73" s="113">
        <f t="shared" ref="U73:U136" si="37">IF(AND(I73&gt;=$M73,I73&lt;=$O73),I73,"NQ")</f>
        <v>753.37499999999989</v>
      </c>
      <c r="V73" s="113">
        <f t="shared" ref="V73:V136" si="38">IF(AND(J73&gt;=$M73,J73&lt;=$O73),J73,"NQ")</f>
        <v>730.31249999999989</v>
      </c>
      <c r="W73" s="143">
        <f t="shared" ref="W73:W136" si="39">IF(AND(K73&gt;=$M73,K73&lt;=$O73),K73,"NQ")</f>
        <v>768.74999999999989</v>
      </c>
      <c r="X73" s="100"/>
      <c r="Y73" s="154">
        <f t="shared" si="25"/>
        <v>23.75</v>
      </c>
      <c r="Z73" s="104">
        <f t="shared" si="26"/>
        <v>22.62</v>
      </c>
      <c r="AA73" s="104">
        <f t="shared" si="27"/>
        <v>23.28</v>
      </c>
      <c r="AB73" s="104">
        <f t="shared" si="28"/>
        <v>24.23</v>
      </c>
      <c r="AC73" s="104">
        <f t="shared" si="29"/>
        <v>25</v>
      </c>
      <c r="AD73" s="155">
        <f t="shared" si="30"/>
        <v>23.75</v>
      </c>
    </row>
    <row r="74" spans="2:30">
      <c r="B74" s="124"/>
      <c r="C74" s="98" t="s">
        <v>110</v>
      </c>
      <c r="D74" s="99" t="s">
        <v>112</v>
      </c>
      <c r="E74" s="102"/>
      <c r="F74" s="116">
        <v>461.24999999999994</v>
      </c>
      <c r="G74" s="116">
        <v>484.31249999999994</v>
      </c>
      <c r="H74" s="116">
        <v>470.47499999999997</v>
      </c>
      <c r="I74" s="116">
        <v>452.02499999999998</v>
      </c>
      <c r="J74" s="116">
        <v>438.18749999999994</v>
      </c>
      <c r="K74" s="125">
        <v>461.24999999999994</v>
      </c>
      <c r="M74" s="142">
        <f t="shared" si="31"/>
        <v>415.13</v>
      </c>
      <c r="N74" s="110">
        <f t="shared" si="24"/>
        <v>461.24999999999994</v>
      </c>
      <c r="O74" s="110">
        <f t="shared" si="32"/>
        <v>553.5</v>
      </c>
      <c r="P74" s="111">
        <v>25</v>
      </c>
      <c r="Q74" s="112">
        <f t="shared" si="33"/>
        <v>438.18749999999994</v>
      </c>
      <c r="R74" s="113">
        <f t="shared" si="34"/>
        <v>461.24999999999994</v>
      </c>
      <c r="S74" s="113">
        <f t="shared" si="35"/>
        <v>484.31249999999994</v>
      </c>
      <c r="T74" s="113">
        <f t="shared" si="36"/>
        <v>470.47499999999997</v>
      </c>
      <c r="U74" s="113">
        <f t="shared" si="37"/>
        <v>452.02499999999998</v>
      </c>
      <c r="V74" s="113">
        <f t="shared" si="38"/>
        <v>438.18749999999994</v>
      </c>
      <c r="W74" s="143">
        <f t="shared" si="39"/>
        <v>461.24999999999994</v>
      </c>
      <c r="X74" s="100"/>
      <c r="Y74" s="154">
        <f t="shared" si="25"/>
        <v>23.75</v>
      </c>
      <c r="Z74" s="104">
        <f t="shared" si="26"/>
        <v>22.62</v>
      </c>
      <c r="AA74" s="104">
        <f t="shared" si="27"/>
        <v>23.28</v>
      </c>
      <c r="AB74" s="104">
        <f t="shared" si="28"/>
        <v>24.23</v>
      </c>
      <c r="AC74" s="104">
        <f t="shared" si="29"/>
        <v>25</v>
      </c>
      <c r="AD74" s="155">
        <f t="shared" si="30"/>
        <v>23.75</v>
      </c>
    </row>
    <row r="75" spans="2:30">
      <c r="B75" s="124"/>
      <c r="C75" s="98" t="s">
        <v>113</v>
      </c>
      <c r="D75" s="99" t="s">
        <v>114</v>
      </c>
      <c r="E75" s="102"/>
      <c r="F75" s="116">
        <v>409.99999999999994</v>
      </c>
      <c r="G75" s="116">
        <v>430.49999999999994</v>
      </c>
      <c r="H75" s="116">
        <v>418.2</v>
      </c>
      <c r="I75" s="116">
        <v>401.79999999999995</v>
      </c>
      <c r="J75" s="116">
        <v>389.49999999999994</v>
      </c>
      <c r="K75" s="125">
        <v>409.99999999999994</v>
      </c>
      <c r="M75" s="142">
        <f t="shared" si="31"/>
        <v>369</v>
      </c>
      <c r="N75" s="110">
        <f t="shared" si="24"/>
        <v>409.99999999999994</v>
      </c>
      <c r="O75" s="110">
        <f t="shared" si="32"/>
        <v>492</v>
      </c>
      <c r="P75" s="111">
        <v>25</v>
      </c>
      <c r="Q75" s="112">
        <f t="shared" si="33"/>
        <v>389.49999999999994</v>
      </c>
      <c r="R75" s="113">
        <f t="shared" si="34"/>
        <v>409.99999999999994</v>
      </c>
      <c r="S75" s="113">
        <f t="shared" si="35"/>
        <v>430.49999999999994</v>
      </c>
      <c r="T75" s="113">
        <f t="shared" si="36"/>
        <v>418.2</v>
      </c>
      <c r="U75" s="113">
        <f t="shared" si="37"/>
        <v>401.79999999999995</v>
      </c>
      <c r="V75" s="113">
        <f t="shared" si="38"/>
        <v>389.49999999999994</v>
      </c>
      <c r="W75" s="143">
        <f t="shared" si="39"/>
        <v>409.99999999999994</v>
      </c>
      <c r="X75" s="100"/>
      <c r="Y75" s="154">
        <f t="shared" si="25"/>
        <v>23.75</v>
      </c>
      <c r="Z75" s="104">
        <f t="shared" si="26"/>
        <v>22.62</v>
      </c>
      <c r="AA75" s="104">
        <f t="shared" si="27"/>
        <v>23.28</v>
      </c>
      <c r="AB75" s="104">
        <f t="shared" si="28"/>
        <v>24.23</v>
      </c>
      <c r="AC75" s="104">
        <f t="shared" si="29"/>
        <v>25</v>
      </c>
      <c r="AD75" s="155">
        <f t="shared" si="30"/>
        <v>23.75</v>
      </c>
    </row>
    <row r="76" spans="2:30">
      <c r="B76" s="124"/>
      <c r="C76" s="98" t="s">
        <v>115</v>
      </c>
      <c r="D76" s="99" t="s">
        <v>116</v>
      </c>
      <c r="E76" s="102"/>
      <c r="F76" s="116">
        <v>384.37499999999994</v>
      </c>
      <c r="G76" s="116">
        <v>403.59374999999994</v>
      </c>
      <c r="H76" s="116">
        <v>392.06249999999994</v>
      </c>
      <c r="I76" s="116">
        <v>376.68749999999994</v>
      </c>
      <c r="J76" s="116">
        <v>365.15624999999994</v>
      </c>
      <c r="K76" s="125">
        <v>384.37499999999994</v>
      </c>
      <c r="M76" s="142">
        <f t="shared" si="31"/>
        <v>345.94</v>
      </c>
      <c r="N76" s="110">
        <f t="shared" si="24"/>
        <v>384.37499999999994</v>
      </c>
      <c r="O76" s="110">
        <f t="shared" si="32"/>
        <v>461.25</v>
      </c>
      <c r="P76" s="111">
        <v>25</v>
      </c>
      <c r="Q76" s="112">
        <f t="shared" si="33"/>
        <v>365.15624999999994</v>
      </c>
      <c r="R76" s="113">
        <f t="shared" si="34"/>
        <v>384.37499999999994</v>
      </c>
      <c r="S76" s="113">
        <f t="shared" si="35"/>
        <v>403.59374999999994</v>
      </c>
      <c r="T76" s="113">
        <f t="shared" si="36"/>
        <v>392.06249999999994</v>
      </c>
      <c r="U76" s="113">
        <f t="shared" si="37"/>
        <v>376.68749999999994</v>
      </c>
      <c r="V76" s="113">
        <f t="shared" si="38"/>
        <v>365.15624999999994</v>
      </c>
      <c r="W76" s="143">
        <f t="shared" si="39"/>
        <v>384.37499999999994</v>
      </c>
      <c r="X76" s="100"/>
      <c r="Y76" s="154">
        <f t="shared" si="25"/>
        <v>23.75</v>
      </c>
      <c r="Z76" s="104">
        <f t="shared" si="26"/>
        <v>22.62</v>
      </c>
      <c r="AA76" s="104">
        <f t="shared" si="27"/>
        <v>23.28</v>
      </c>
      <c r="AB76" s="104">
        <f t="shared" si="28"/>
        <v>24.23</v>
      </c>
      <c r="AC76" s="104">
        <f t="shared" si="29"/>
        <v>25</v>
      </c>
      <c r="AD76" s="155">
        <f t="shared" si="30"/>
        <v>23.75</v>
      </c>
    </row>
    <row r="77" spans="2:30" ht="10.9" thickBot="1">
      <c r="B77" s="124"/>
      <c r="C77" s="103" t="s">
        <v>119</v>
      </c>
      <c r="D77" s="97" t="s">
        <v>121</v>
      </c>
      <c r="E77" s="102"/>
      <c r="F77" s="114">
        <v>461.24999999999994</v>
      </c>
      <c r="G77" s="114">
        <v>484.31249999999994</v>
      </c>
      <c r="H77" s="114">
        <v>470.47499999999997</v>
      </c>
      <c r="I77" s="114">
        <v>452.02499999999998</v>
      </c>
      <c r="J77" s="114">
        <v>438.18749999999994</v>
      </c>
      <c r="K77" s="132">
        <v>461.24999999999994</v>
      </c>
      <c r="M77" s="144">
        <f t="shared" si="31"/>
        <v>415.13</v>
      </c>
      <c r="N77" s="145">
        <f t="shared" si="24"/>
        <v>461.24999999999994</v>
      </c>
      <c r="O77" s="145">
        <f t="shared" si="32"/>
        <v>553.5</v>
      </c>
      <c r="P77" s="146">
        <v>25</v>
      </c>
      <c r="Q77" s="147">
        <f t="shared" si="33"/>
        <v>438.18749999999994</v>
      </c>
      <c r="R77" s="148">
        <f t="shared" si="34"/>
        <v>461.24999999999994</v>
      </c>
      <c r="S77" s="148">
        <f t="shared" si="35"/>
        <v>484.31249999999994</v>
      </c>
      <c r="T77" s="148">
        <f t="shared" si="36"/>
        <v>470.47499999999997</v>
      </c>
      <c r="U77" s="148">
        <f t="shared" si="37"/>
        <v>452.02499999999998</v>
      </c>
      <c r="V77" s="148">
        <f t="shared" si="38"/>
        <v>438.18749999999994</v>
      </c>
      <c r="W77" s="149">
        <f t="shared" si="39"/>
        <v>461.24999999999994</v>
      </c>
      <c r="X77" s="100"/>
      <c r="Y77" s="156">
        <f t="shared" si="25"/>
        <v>23.75</v>
      </c>
      <c r="Z77" s="157">
        <f t="shared" si="26"/>
        <v>22.62</v>
      </c>
      <c r="AA77" s="157">
        <f t="shared" si="27"/>
        <v>23.28</v>
      </c>
      <c r="AB77" s="157">
        <f t="shared" si="28"/>
        <v>24.23</v>
      </c>
      <c r="AC77" s="157">
        <f t="shared" si="29"/>
        <v>25</v>
      </c>
      <c r="AD77" s="158">
        <f t="shared" si="30"/>
        <v>23.75</v>
      </c>
    </row>
    <row r="78" spans="2:30">
      <c r="B78" s="118" t="s">
        <v>177</v>
      </c>
      <c r="C78" s="119" t="s">
        <v>67</v>
      </c>
      <c r="D78" s="120" t="s">
        <v>68</v>
      </c>
      <c r="E78" s="121"/>
      <c r="F78" s="122">
        <v>945.56249999999977</v>
      </c>
      <c r="G78" s="122">
        <v>992.84062499999982</v>
      </c>
      <c r="H78" s="122">
        <v>964.47374999999988</v>
      </c>
      <c r="I78" s="122">
        <v>926.65124999999989</v>
      </c>
      <c r="J78" s="122">
        <v>840.49999999999977</v>
      </c>
      <c r="K78" s="123">
        <v>945.56249999999977</v>
      </c>
      <c r="M78" s="136">
        <f t="shared" si="31"/>
        <v>851.01</v>
      </c>
      <c r="N78" s="137">
        <f t="shared" si="24"/>
        <v>945.56249999999977</v>
      </c>
      <c r="O78" s="137">
        <f t="shared" si="32"/>
        <v>1134.68</v>
      </c>
      <c r="P78" s="138">
        <v>25</v>
      </c>
      <c r="Q78" s="139">
        <f t="shared" si="33"/>
        <v>926.65124999999989</v>
      </c>
      <c r="R78" s="140">
        <f t="shared" si="34"/>
        <v>945.56249999999977</v>
      </c>
      <c r="S78" s="140">
        <f t="shared" si="35"/>
        <v>992.84062499999982</v>
      </c>
      <c r="T78" s="140">
        <f t="shared" si="36"/>
        <v>964.47374999999988</v>
      </c>
      <c r="U78" s="140">
        <f t="shared" si="37"/>
        <v>926.65124999999989</v>
      </c>
      <c r="V78" s="140" t="str">
        <f t="shared" si="38"/>
        <v>NQ</v>
      </c>
      <c r="W78" s="141">
        <f t="shared" si="39"/>
        <v>945.56249999999977</v>
      </c>
      <c r="X78" s="100"/>
      <c r="Y78" s="151">
        <f t="shared" si="25"/>
        <v>24.5</v>
      </c>
      <c r="Z78" s="152">
        <f t="shared" si="26"/>
        <v>23.33</v>
      </c>
      <c r="AA78" s="152">
        <f t="shared" si="27"/>
        <v>24.02</v>
      </c>
      <c r="AB78" s="152">
        <f t="shared" si="28"/>
        <v>25</v>
      </c>
      <c r="AC78" s="152">
        <f t="shared" si="29"/>
        <v>0</v>
      </c>
      <c r="AD78" s="153">
        <f t="shared" si="30"/>
        <v>24.5</v>
      </c>
    </row>
    <row r="79" spans="2:30">
      <c r="B79" s="124" t="s">
        <v>181</v>
      </c>
      <c r="C79" s="98" t="s">
        <v>69</v>
      </c>
      <c r="D79" s="99" t="s">
        <v>72</v>
      </c>
      <c r="E79" s="102"/>
      <c r="F79" s="116">
        <v>840.49999999999977</v>
      </c>
      <c r="G79" s="116">
        <v>882.52499999999986</v>
      </c>
      <c r="H79" s="116">
        <v>735.43749999999977</v>
      </c>
      <c r="I79" s="116">
        <v>823.68999999999983</v>
      </c>
      <c r="J79" s="116">
        <v>798.4749999999998</v>
      </c>
      <c r="K79" s="125">
        <v>840.49999999999977</v>
      </c>
      <c r="M79" s="142">
        <f t="shared" si="31"/>
        <v>748.89</v>
      </c>
      <c r="N79" s="110">
        <f t="shared" si="24"/>
        <v>832.0949999999998</v>
      </c>
      <c r="O79" s="110">
        <f t="shared" si="32"/>
        <v>998.51</v>
      </c>
      <c r="P79" s="111">
        <v>25</v>
      </c>
      <c r="Q79" s="112">
        <f t="shared" si="33"/>
        <v>798.4749999999998</v>
      </c>
      <c r="R79" s="113">
        <f t="shared" si="34"/>
        <v>840.49999999999977</v>
      </c>
      <c r="S79" s="113">
        <f t="shared" si="35"/>
        <v>882.52499999999986</v>
      </c>
      <c r="T79" s="113" t="str">
        <f t="shared" si="36"/>
        <v>NQ</v>
      </c>
      <c r="U79" s="113">
        <f t="shared" si="37"/>
        <v>823.68999999999983</v>
      </c>
      <c r="V79" s="113">
        <f t="shared" si="38"/>
        <v>798.4749999999998</v>
      </c>
      <c r="W79" s="143">
        <f t="shared" si="39"/>
        <v>840.49999999999977</v>
      </c>
      <c r="X79" s="100"/>
      <c r="Y79" s="154">
        <f t="shared" si="25"/>
        <v>23.75</v>
      </c>
      <c r="Z79" s="104">
        <f t="shared" si="26"/>
        <v>22.62</v>
      </c>
      <c r="AA79" s="104">
        <f t="shared" si="27"/>
        <v>0</v>
      </c>
      <c r="AB79" s="104">
        <f t="shared" si="28"/>
        <v>24.23</v>
      </c>
      <c r="AC79" s="104">
        <f t="shared" si="29"/>
        <v>25</v>
      </c>
      <c r="AD79" s="155">
        <f t="shared" si="30"/>
        <v>23.75</v>
      </c>
    </row>
    <row r="80" spans="2:30">
      <c r="B80" s="124"/>
      <c r="C80" s="98" t="s">
        <v>71</v>
      </c>
      <c r="D80" s="99" t="s">
        <v>70</v>
      </c>
      <c r="E80" s="102"/>
      <c r="F80" s="116">
        <v>840.49999999999977</v>
      </c>
      <c r="G80" s="116">
        <v>882.52499999999986</v>
      </c>
      <c r="H80" s="116">
        <v>735.43749999999977</v>
      </c>
      <c r="I80" s="116">
        <v>823.68999999999983</v>
      </c>
      <c r="J80" s="116">
        <v>798.4749999999998</v>
      </c>
      <c r="K80" s="125">
        <v>840.49999999999977</v>
      </c>
      <c r="M80" s="142">
        <f t="shared" si="31"/>
        <v>748.89</v>
      </c>
      <c r="N80" s="110">
        <f t="shared" si="24"/>
        <v>832.0949999999998</v>
      </c>
      <c r="O80" s="110">
        <f t="shared" si="32"/>
        <v>998.51</v>
      </c>
      <c r="P80" s="111">
        <v>25</v>
      </c>
      <c r="Q80" s="112">
        <f t="shared" si="33"/>
        <v>798.4749999999998</v>
      </c>
      <c r="R80" s="113">
        <f t="shared" si="34"/>
        <v>840.49999999999977</v>
      </c>
      <c r="S80" s="113">
        <f t="shared" si="35"/>
        <v>882.52499999999986</v>
      </c>
      <c r="T80" s="113" t="str">
        <f t="shared" si="36"/>
        <v>NQ</v>
      </c>
      <c r="U80" s="113">
        <f t="shared" si="37"/>
        <v>823.68999999999983</v>
      </c>
      <c r="V80" s="113">
        <f t="shared" si="38"/>
        <v>798.4749999999998</v>
      </c>
      <c r="W80" s="143">
        <f t="shared" si="39"/>
        <v>840.49999999999977</v>
      </c>
      <c r="X80" s="100"/>
      <c r="Y80" s="154">
        <f t="shared" si="25"/>
        <v>23.75</v>
      </c>
      <c r="Z80" s="104">
        <f t="shared" si="26"/>
        <v>22.62</v>
      </c>
      <c r="AA80" s="104">
        <f t="shared" si="27"/>
        <v>0</v>
      </c>
      <c r="AB80" s="104">
        <f t="shared" si="28"/>
        <v>24.23</v>
      </c>
      <c r="AC80" s="104">
        <f t="shared" si="29"/>
        <v>25</v>
      </c>
      <c r="AD80" s="155">
        <f t="shared" si="30"/>
        <v>23.75</v>
      </c>
    </row>
    <row r="81" spans="2:30">
      <c r="B81" s="124"/>
      <c r="C81" s="98" t="s">
        <v>73</v>
      </c>
      <c r="D81" s="99" t="s">
        <v>74</v>
      </c>
      <c r="E81" s="102"/>
      <c r="F81" s="116">
        <v>735.43749999999977</v>
      </c>
      <c r="G81" s="116">
        <v>772.2093749999998</v>
      </c>
      <c r="H81" s="116">
        <v>750.1462499999999</v>
      </c>
      <c r="I81" s="116">
        <v>720.72874999999988</v>
      </c>
      <c r="J81" s="116">
        <v>698.66562499999986</v>
      </c>
      <c r="K81" s="125">
        <v>735.43749999999977</v>
      </c>
      <c r="M81" s="142">
        <f t="shared" si="31"/>
        <v>661.89</v>
      </c>
      <c r="N81" s="110">
        <f t="shared" si="24"/>
        <v>735.43749999999977</v>
      </c>
      <c r="O81" s="110">
        <f t="shared" si="32"/>
        <v>882.53</v>
      </c>
      <c r="P81" s="111">
        <v>25</v>
      </c>
      <c r="Q81" s="112">
        <f t="shared" si="33"/>
        <v>698.66562499999986</v>
      </c>
      <c r="R81" s="113">
        <f t="shared" si="34"/>
        <v>735.43749999999977</v>
      </c>
      <c r="S81" s="113">
        <f t="shared" si="35"/>
        <v>772.2093749999998</v>
      </c>
      <c r="T81" s="113">
        <f t="shared" si="36"/>
        <v>750.1462499999999</v>
      </c>
      <c r="U81" s="113">
        <f t="shared" si="37"/>
        <v>720.72874999999988</v>
      </c>
      <c r="V81" s="113">
        <f t="shared" si="38"/>
        <v>698.66562499999986</v>
      </c>
      <c r="W81" s="143">
        <f t="shared" si="39"/>
        <v>735.43749999999977</v>
      </c>
      <c r="X81" s="100"/>
      <c r="Y81" s="154">
        <f t="shared" si="25"/>
        <v>23.75</v>
      </c>
      <c r="Z81" s="104">
        <f t="shared" si="26"/>
        <v>22.62</v>
      </c>
      <c r="AA81" s="104">
        <f t="shared" si="27"/>
        <v>23.28</v>
      </c>
      <c r="AB81" s="104">
        <f t="shared" si="28"/>
        <v>24.23</v>
      </c>
      <c r="AC81" s="104">
        <f t="shared" si="29"/>
        <v>25</v>
      </c>
      <c r="AD81" s="155">
        <f t="shared" si="30"/>
        <v>23.75</v>
      </c>
    </row>
    <row r="82" spans="2:30">
      <c r="B82" s="124"/>
      <c r="C82" s="98" t="s">
        <v>75</v>
      </c>
      <c r="D82" s="99" t="s">
        <v>76</v>
      </c>
      <c r="E82" s="102"/>
      <c r="F82" s="116">
        <v>630.375</v>
      </c>
      <c r="G82" s="116">
        <v>661.89374999999995</v>
      </c>
      <c r="H82" s="116">
        <v>642.98249999999985</v>
      </c>
      <c r="I82" s="116">
        <v>617.76749999999993</v>
      </c>
      <c r="J82" s="116">
        <v>598.85624999999993</v>
      </c>
      <c r="K82" s="125">
        <v>630.375</v>
      </c>
      <c r="M82" s="142">
        <f t="shared" si="31"/>
        <v>567.34</v>
      </c>
      <c r="N82" s="110">
        <f t="shared" si="24"/>
        <v>630.375</v>
      </c>
      <c r="O82" s="110">
        <f t="shared" si="32"/>
        <v>756.45</v>
      </c>
      <c r="P82" s="111">
        <v>25</v>
      </c>
      <c r="Q82" s="112">
        <f t="shared" si="33"/>
        <v>598.85624999999993</v>
      </c>
      <c r="R82" s="113">
        <f t="shared" si="34"/>
        <v>630.375</v>
      </c>
      <c r="S82" s="113">
        <f t="shared" si="35"/>
        <v>661.89374999999995</v>
      </c>
      <c r="T82" s="113">
        <f t="shared" si="36"/>
        <v>642.98249999999985</v>
      </c>
      <c r="U82" s="113">
        <f t="shared" si="37"/>
        <v>617.76749999999993</v>
      </c>
      <c r="V82" s="113">
        <f t="shared" si="38"/>
        <v>598.85624999999993</v>
      </c>
      <c r="W82" s="143">
        <f t="shared" si="39"/>
        <v>630.375</v>
      </c>
      <c r="X82" s="100"/>
      <c r="Y82" s="154">
        <f t="shared" si="25"/>
        <v>23.75</v>
      </c>
      <c r="Z82" s="104">
        <f t="shared" si="26"/>
        <v>22.62</v>
      </c>
      <c r="AA82" s="104">
        <f t="shared" si="27"/>
        <v>23.28</v>
      </c>
      <c r="AB82" s="104">
        <f t="shared" si="28"/>
        <v>24.23</v>
      </c>
      <c r="AC82" s="104">
        <f t="shared" si="29"/>
        <v>25</v>
      </c>
      <c r="AD82" s="155">
        <f t="shared" si="30"/>
        <v>23.75</v>
      </c>
    </row>
    <row r="83" spans="2:30">
      <c r="B83" s="124"/>
      <c r="C83" s="98" t="s">
        <v>77</v>
      </c>
      <c r="D83" s="99" t="s">
        <v>78</v>
      </c>
      <c r="E83" s="102"/>
      <c r="F83" s="116">
        <v>525.3125</v>
      </c>
      <c r="G83" s="116">
        <v>551.578125</v>
      </c>
      <c r="H83" s="116">
        <v>535.81874999999991</v>
      </c>
      <c r="I83" s="116">
        <v>514.80624999999986</v>
      </c>
      <c r="J83" s="116">
        <v>499.04687499999989</v>
      </c>
      <c r="K83" s="125">
        <v>525.3125</v>
      </c>
      <c r="M83" s="142">
        <f t="shared" si="31"/>
        <v>472.78</v>
      </c>
      <c r="N83" s="110">
        <f t="shared" si="24"/>
        <v>525.3125</v>
      </c>
      <c r="O83" s="110">
        <f t="shared" si="32"/>
        <v>630.38</v>
      </c>
      <c r="P83" s="111">
        <v>25</v>
      </c>
      <c r="Q83" s="112">
        <f t="shared" si="33"/>
        <v>499.04687499999989</v>
      </c>
      <c r="R83" s="113">
        <f t="shared" si="34"/>
        <v>525.3125</v>
      </c>
      <c r="S83" s="113">
        <f t="shared" si="35"/>
        <v>551.578125</v>
      </c>
      <c r="T83" s="113">
        <f t="shared" si="36"/>
        <v>535.81874999999991</v>
      </c>
      <c r="U83" s="113">
        <f t="shared" si="37"/>
        <v>514.80624999999986</v>
      </c>
      <c r="V83" s="113">
        <f t="shared" si="38"/>
        <v>499.04687499999989</v>
      </c>
      <c r="W83" s="143">
        <f t="shared" si="39"/>
        <v>525.3125</v>
      </c>
      <c r="X83" s="100"/>
      <c r="Y83" s="154">
        <f t="shared" si="25"/>
        <v>23.75</v>
      </c>
      <c r="Z83" s="104">
        <f t="shared" si="26"/>
        <v>22.62</v>
      </c>
      <c r="AA83" s="104">
        <f t="shared" si="27"/>
        <v>23.28</v>
      </c>
      <c r="AB83" s="104">
        <f t="shared" si="28"/>
        <v>24.23</v>
      </c>
      <c r="AC83" s="104">
        <f t="shared" si="29"/>
        <v>25</v>
      </c>
      <c r="AD83" s="155">
        <f t="shared" si="30"/>
        <v>23.75</v>
      </c>
    </row>
    <row r="84" spans="2:30">
      <c r="B84" s="124"/>
      <c r="C84" s="98" t="s">
        <v>79</v>
      </c>
      <c r="D84" s="99" t="s">
        <v>80</v>
      </c>
      <c r="E84" s="102"/>
      <c r="F84" s="116">
        <v>525.3125</v>
      </c>
      <c r="G84" s="116">
        <v>551.578125</v>
      </c>
      <c r="H84" s="116">
        <v>535.81874999999991</v>
      </c>
      <c r="I84" s="116">
        <v>514.80624999999986</v>
      </c>
      <c r="J84" s="116">
        <v>499.04687499999989</v>
      </c>
      <c r="K84" s="125">
        <v>525.3125</v>
      </c>
      <c r="M84" s="142">
        <f t="shared" si="31"/>
        <v>472.78</v>
      </c>
      <c r="N84" s="110">
        <f t="shared" si="24"/>
        <v>525.3125</v>
      </c>
      <c r="O84" s="110">
        <f t="shared" si="32"/>
        <v>630.38</v>
      </c>
      <c r="P84" s="111">
        <v>25</v>
      </c>
      <c r="Q84" s="112">
        <f t="shared" si="33"/>
        <v>499.04687499999989</v>
      </c>
      <c r="R84" s="113">
        <f t="shared" si="34"/>
        <v>525.3125</v>
      </c>
      <c r="S84" s="113">
        <f t="shared" si="35"/>
        <v>551.578125</v>
      </c>
      <c r="T84" s="113">
        <f t="shared" si="36"/>
        <v>535.81874999999991</v>
      </c>
      <c r="U84" s="113">
        <f t="shared" si="37"/>
        <v>514.80624999999986</v>
      </c>
      <c r="V84" s="113">
        <f t="shared" si="38"/>
        <v>499.04687499999989</v>
      </c>
      <c r="W84" s="143">
        <f t="shared" si="39"/>
        <v>525.3125</v>
      </c>
      <c r="X84" s="100"/>
      <c r="Y84" s="154">
        <f t="shared" si="25"/>
        <v>23.75</v>
      </c>
      <c r="Z84" s="104">
        <f t="shared" si="26"/>
        <v>22.62</v>
      </c>
      <c r="AA84" s="104">
        <f t="shared" si="27"/>
        <v>23.28</v>
      </c>
      <c r="AB84" s="104">
        <f t="shared" si="28"/>
        <v>24.23</v>
      </c>
      <c r="AC84" s="104">
        <f t="shared" si="29"/>
        <v>25</v>
      </c>
      <c r="AD84" s="155">
        <f t="shared" si="30"/>
        <v>23.75</v>
      </c>
    </row>
    <row r="85" spans="2:30">
      <c r="B85" s="124"/>
      <c r="C85" s="98" t="s">
        <v>81</v>
      </c>
      <c r="D85" s="99" t="s">
        <v>82</v>
      </c>
      <c r="E85" s="102"/>
      <c r="F85" s="116">
        <v>525.3125</v>
      </c>
      <c r="G85" s="116">
        <v>551.578125</v>
      </c>
      <c r="H85" s="116">
        <v>535.81874999999991</v>
      </c>
      <c r="I85" s="116">
        <v>514.80624999999986</v>
      </c>
      <c r="J85" s="116">
        <v>499.04687499999989</v>
      </c>
      <c r="K85" s="125">
        <v>525.3125</v>
      </c>
      <c r="M85" s="142">
        <f t="shared" si="31"/>
        <v>472.78</v>
      </c>
      <c r="N85" s="110">
        <f t="shared" si="24"/>
        <v>525.3125</v>
      </c>
      <c r="O85" s="110">
        <f t="shared" si="32"/>
        <v>630.38</v>
      </c>
      <c r="P85" s="111">
        <v>25</v>
      </c>
      <c r="Q85" s="112">
        <f t="shared" si="33"/>
        <v>499.04687499999989</v>
      </c>
      <c r="R85" s="113">
        <f t="shared" si="34"/>
        <v>525.3125</v>
      </c>
      <c r="S85" s="113">
        <f t="shared" si="35"/>
        <v>551.578125</v>
      </c>
      <c r="T85" s="113">
        <f t="shared" si="36"/>
        <v>535.81874999999991</v>
      </c>
      <c r="U85" s="113">
        <f t="shared" si="37"/>
        <v>514.80624999999986</v>
      </c>
      <c r="V85" s="113">
        <f t="shared" si="38"/>
        <v>499.04687499999989</v>
      </c>
      <c r="W85" s="143">
        <f t="shared" si="39"/>
        <v>525.3125</v>
      </c>
      <c r="X85" s="100"/>
      <c r="Y85" s="154">
        <f t="shared" si="25"/>
        <v>23.75</v>
      </c>
      <c r="Z85" s="104">
        <f t="shared" si="26"/>
        <v>22.62</v>
      </c>
      <c r="AA85" s="104">
        <f t="shared" si="27"/>
        <v>23.28</v>
      </c>
      <c r="AB85" s="104">
        <f t="shared" si="28"/>
        <v>24.23</v>
      </c>
      <c r="AC85" s="104">
        <f t="shared" si="29"/>
        <v>25</v>
      </c>
      <c r="AD85" s="155">
        <f t="shared" si="30"/>
        <v>23.75</v>
      </c>
    </row>
    <row r="86" spans="2:30">
      <c r="B86" s="124"/>
      <c r="C86" s="98" t="s">
        <v>83</v>
      </c>
      <c r="D86" s="99" t="s">
        <v>84</v>
      </c>
      <c r="E86" s="102"/>
      <c r="F86" s="116">
        <v>525.3125</v>
      </c>
      <c r="G86" s="116">
        <v>551.578125</v>
      </c>
      <c r="H86" s="116">
        <v>535.81874999999991</v>
      </c>
      <c r="I86" s="116">
        <v>514.80624999999986</v>
      </c>
      <c r="J86" s="116">
        <v>499.04687499999989</v>
      </c>
      <c r="K86" s="125">
        <v>525.3125</v>
      </c>
      <c r="M86" s="142">
        <f t="shared" si="31"/>
        <v>472.78</v>
      </c>
      <c r="N86" s="110">
        <f t="shared" si="24"/>
        <v>525.3125</v>
      </c>
      <c r="O86" s="110">
        <f t="shared" si="32"/>
        <v>630.38</v>
      </c>
      <c r="P86" s="111">
        <v>25</v>
      </c>
      <c r="Q86" s="112">
        <f t="shared" si="33"/>
        <v>499.04687499999989</v>
      </c>
      <c r="R86" s="113">
        <f t="shared" si="34"/>
        <v>525.3125</v>
      </c>
      <c r="S86" s="113">
        <f t="shared" si="35"/>
        <v>551.578125</v>
      </c>
      <c r="T86" s="113">
        <f t="shared" si="36"/>
        <v>535.81874999999991</v>
      </c>
      <c r="U86" s="113">
        <f t="shared" si="37"/>
        <v>514.80624999999986</v>
      </c>
      <c r="V86" s="113">
        <f t="shared" si="38"/>
        <v>499.04687499999989</v>
      </c>
      <c r="W86" s="143">
        <f t="shared" si="39"/>
        <v>525.3125</v>
      </c>
      <c r="X86" s="100"/>
      <c r="Y86" s="154">
        <f t="shared" si="25"/>
        <v>23.75</v>
      </c>
      <c r="Z86" s="104">
        <f t="shared" si="26"/>
        <v>22.62</v>
      </c>
      <c r="AA86" s="104">
        <f t="shared" si="27"/>
        <v>23.28</v>
      </c>
      <c r="AB86" s="104">
        <f t="shared" si="28"/>
        <v>24.23</v>
      </c>
      <c r="AC86" s="104">
        <f t="shared" si="29"/>
        <v>25</v>
      </c>
      <c r="AD86" s="155">
        <f t="shared" si="30"/>
        <v>23.75</v>
      </c>
    </row>
    <row r="87" spans="2:30">
      <c r="B87" s="124"/>
      <c r="C87" s="98" t="s">
        <v>85</v>
      </c>
      <c r="D87" s="99" t="s">
        <v>125</v>
      </c>
      <c r="E87" s="102"/>
      <c r="F87" s="116">
        <v>630.375</v>
      </c>
      <c r="G87" s="116">
        <v>661.89374999999995</v>
      </c>
      <c r="H87" s="116">
        <v>642.98249999999985</v>
      </c>
      <c r="I87" s="116">
        <v>617.76749999999993</v>
      </c>
      <c r="J87" s="116">
        <v>514.80624999999986</v>
      </c>
      <c r="K87" s="125">
        <v>630.375</v>
      </c>
      <c r="M87" s="142">
        <f t="shared" si="31"/>
        <v>567.34</v>
      </c>
      <c r="N87" s="110">
        <f t="shared" si="24"/>
        <v>630.375</v>
      </c>
      <c r="O87" s="110">
        <f t="shared" si="32"/>
        <v>756.45</v>
      </c>
      <c r="P87" s="111">
        <v>25</v>
      </c>
      <c r="Q87" s="112">
        <f t="shared" si="33"/>
        <v>617.76749999999993</v>
      </c>
      <c r="R87" s="113">
        <f t="shared" si="34"/>
        <v>630.375</v>
      </c>
      <c r="S87" s="113">
        <f t="shared" si="35"/>
        <v>661.89374999999995</v>
      </c>
      <c r="T87" s="113">
        <f t="shared" si="36"/>
        <v>642.98249999999985</v>
      </c>
      <c r="U87" s="113">
        <f t="shared" si="37"/>
        <v>617.76749999999993</v>
      </c>
      <c r="V87" s="113" t="str">
        <f t="shared" si="38"/>
        <v>NQ</v>
      </c>
      <c r="W87" s="143">
        <f t="shared" si="39"/>
        <v>630.375</v>
      </c>
      <c r="X87" s="100"/>
      <c r="Y87" s="154">
        <f t="shared" si="25"/>
        <v>24.5</v>
      </c>
      <c r="Z87" s="104">
        <f t="shared" si="26"/>
        <v>23.33</v>
      </c>
      <c r="AA87" s="104">
        <f t="shared" si="27"/>
        <v>24.02</v>
      </c>
      <c r="AB87" s="104">
        <f t="shared" si="28"/>
        <v>25</v>
      </c>
      <c r="AC87" s="104">
        <f t="shared" si="29"/>
        <v>0</v>
      </c>
      <c r="AD87" s="155">
        <f t="shared" si="30"/>
        <v>24.5</v>
      </c>
    </row>
    <row r="88" spans="2:30">
      <c r="B88" s="124"/>
      <c r="C88" s="98" t="s">
        <v>86</v>
      </c>
      <c r="D88" s="99" t="s">
        <v>87</v>
      </c>
      <c r="E88" s="102"/>
      <c r="F88" s="116">
        <v>472.78124999999989</v>
      </c>
      <c r="G88" s="116">
        <v>496.42031249999991</v>
      </c>
      <c r="H88" s="116">
        <v>482.23687499999994</v>
      </c>
      <c r="I88" s="116">
        <v>463.32562499999995</v>
      </c>
      <c r="J88" s="116">
        <v>449.14218749999992</v>
      </c>
      <c r="K88" s="125">
        <v>472.78124999999989</v>
      </c>
      <c r="M88" s="142">
        <f t="shared" si="31"/>
        <v>425.5</v>
      </c>
      <c r="N88" s="110">
        <f t="shared" si="24"/>
        <v>472.78124999999989</v>
      </c>
      <c r="O88" s="110">
        <f t="shared" si="32"/>
        <v>567.34</v>
      </c>
      <c r="P88" s="111">
        <v>25</v>
      </c>
      <c r="Q88" s="112">
        <f t="shared" si="33"/>
        <v>449.14218749999992</v>
      </c>
      <c r="R88" s="113">
        <f t="shared" si="34"/>
        <v>472.78124999999989</v>
      </c>
      <c r="S88" s="113">
        <f t="shared" si="35"/>
        <v>496.42031249999991</v>
      </c>
      <c r="T88" s="113">
        <f t="shared" si="36"/>
        <v>482.23687499999994</v>
      </c>
      <c r="U88" s="113">
        <f t="shared" si="37"/>
        <v>463.32562499999995</v>
      </c>
      <c r="V88" s="113">
        <f t="shared" si="38"/>
        <v>449.14218749999992</v>
      </c>
      <c r="W88" s="143">
        <f t="shared" si="39"/>
        <v>472.78124999999989</v>
      </c>
      <c r="X88" s="100"/>
      <c r="Y88" s="154">
        <f t="shared" si="25"/>
        <v>23.75</v>
      </c>
      <c r="Z88" s="104">
        <f t="shared" si="26"/>
        <v>22.62</v>
      </c>
      <c r="AA88" s="104">
        <f t="shared" si="27"/>
        <v>23.28</v>
      </c>
      <c r="AB88" s="104">
        <f t="shared" si="28"/>
        <v>24.23</v>
      </c>
      <c r="AC88" s="104">
        <f t="shared" si="29"/>
        <v>25</v>
      </c>
      <c r="AD88" s="155">
        <f t="shared" si="30"/>
        <v>23.75</v>
      </c>
    </row>
    <row r="89" spans="2:30">
      <c r="B89" s="124"/>
      <c r="C89" s="98" t="s">
        <v>88</v>
      </c>
      <c r="D89" s="99" t="s">
        <v>89</v>
      </c>
      <c r="E89" s="102"/>
      <c r="F89" s="116">
        <v>367.71874999999989</v>
      </c>
      <c r="G89" s="116">
        <v>386.1046874999999</v>
      </c>
      <c r="H89" s="116">
        <v>375.07312499999995</v>
      </c>
      <c r="I89" s="116">
        <v>360.36437499999994</v>
      </c>
      <c r="J89" s="116">
        <v>349.33281249999993</v>
      </c>
      <c r="K89" s="125">
        <v>367.71874999999989</v>
      </c>
      <c r="M89" s="142">
        <f t="shared" si="31"/>
        <v>330.95</v>
      </c>
      <c r="N89" s="110">
        <f t="shared" si="24"/>
        <v>367.71874999999989</v>
      </c>
      <c r="O89" s="110">
        <f t="shared" si="32"/>
        <v>441.26</v>
      </c>
      <c r="P89" s="111">
        <v>25</v>
      </c>
      <c r="Q89" s="112">
        <f t="shared" si="33"/>
        <v>349.33281249999993</v>
      </c>
      <c r="R89" s="113">
        <f t="shared" si="34"/>
        <v>367.71874999999989</v>
      </c>
      <c r="S89" s="113">
        <f t="shared" si="35"/>
        <v>386.1046874999999</v>
      </c>
      <c r="T89" s="113">
        <f t="shared" si="36"/>
        <v>375.07312499999995</v>
      </c>
      <c r="U89" s="113">
        <f t="shared" si="37"/>
        <v>360.36437499999994</v>
      </c>
      <c r="V89" s="113">
        <f t="shared" si="38"/>
        <v>349.33281249999993</v>
      </c>
      <c r="W89" s="143">
        <f t="shared" si="39"/>
        <v>367.71874999999989</v>
      </c>
      <c r="X89" s="100"/>
      <c r="Y89" s="154">
        <f t="shared" si="25"/>
        <v>23.75</v>
      </c>
      <c r="Z89" s="104">
        <f t="shared" si="26"/>
        <v>22.62</v>
      </c>
      <c r="AA89" s="104">
        <f t="shared" si="27"/>
        <v>23.28</v>
      </c>
      <c r="AB89" s="104">
        <f t="shared" si="28"/>
        <v>24.23</v>
      </c>
      <c r="AC89" s="104">
        <f t="shared" si="29"/>
        <v>25</v>
      </c>
      <c r="AD89" s="155">
        <f t="shared" si="30"/>
        <v>23.75</v>
      </c>
    </row>
    <row r="90" spans="2:30">
      <c r="B90" s="124"/>
      <c r="C90" s="98" t="s">
        <v>90</v>
      </c>
      <c r="D90" s="99" t="s">
        <v>91</v>
      </c>
      <c r="E90" s="102"/>
      <c r="F90" s="116">
        <v>315.1875</v>
      </c>
      <c r="G90" s="116">
        <v>330.94687499999998</v>
      </c>
      <c r="H90" s="116">
        <v>321.49124999999992</v>
      </c>
      <c r="I90" s="116">
        <v>308.88374999999996</v>
      </c>
      <c r="J90" s="116">
        <v>299.42812499999997</v>
      </c>
      <c r="K90" s="125">
        <v>315.1875</v>
      </c>
      <c r="M90" s="142">
        <f t="shared" si="31"/>
        <v>283.67</v>
      </c>
      <c r="N90" s="110">
        <f t="shared" si="24"/>
        <v>315.1875</v>
      </c>
      <c r="O90" s="110">
        <f t="shared" si="32"/>
        <v>378.23</v>
      </c>
      <c r="P90" s="111">
        <v>25</v>
      </c>
      <c r="Q90" s="112">
        <f t="shared" si="33"/>
        <v>299.42812499999997</v>
      </c>
      <c r="R90" s="113">
        <f t="shared" si="34"/>
        <v>315.1875</v>
      </c>
      <c r="S90" s="113">
        <f t="shared" si="35"/>
        <v>330.94687499999998</v>
      </c>
      <c r="T90" s="113">
        <f t="shared" si="36"/>
        <v>321.49124999999992</v>
      </c>
      <c r="U90" s="113">
        <f t="shared" si="37"/>
        <v>308.88374999999996</v>
      </c>
      <c r="V90" s="113">
        <f t="shared" si="38"/>
        <v>299.42812499999997</v>
      </c>
      <c r="W90" s="143">
        <f t="shared" si="39"/>
        <v>315.1875</v>
      </c>
      <c r="X90" s="100"/>
      <c r="Y90" s="154">
        <f t="shared" si="25"/>
        <v>23.75</v>
      </c>
      <c r="Z90" s="104">
        <f t="shared" si="26"/>
        <v>22.62</v>
      </c>
      <c r="AA90" s="104">
        <f t="shared" si="27"/>
        <v>23.28</v>
      </c>
      <c r="AB90" s="104">
        <f t="shared" si="28"/>
        <v>24.23</v>
      </c>
      <c r="AC90" s="104">
        <f t="shared" si="29"/>
        <v>25</v>
      </c>
      <c r="AD90" s="155">
        <f t="shared" si="30"/>
        <v>23.75</v>
      </c>
    </row>
    <row r="91" spans="2:30">
      <c r="B91" s="124"/>
      <c r="C91" s="98" t="s">
        <v>92</v>
      </c>
      <c r="D91" s="99" t="s">
        <v>93</v>
      </c>
      <c r="E91" s="102"/>
      <c r="F91" s="116">
        <v>630.375</v>
      </c>
      <c r="G91" s="116">
        <v>661.89374999999995</v>
      </c>
      <c r="H91" s="116">
        <v>642.98249999999985</v>
      </c>
      <c r="I91" s="116">
        <v>617.76749999999993</v>
      </c>
      <c r="J91" s="116">
        <v>598.85624999999993</v>
      </c>
      <c r="K91" s="125">
        <v>630.375</v>
      </c>
      <c r="M91" s="142">
        <f t="shared" si="31"/>
        <v>567.34</v>
      </c>
      <c r="N91" s="110">
        <f t="shared" si="24"/>
        <v>630.375</v>
      </c>
      <c r="O91" s="110">
        <f t="shared" si="32"/>
        <v>756.45</v>
      </c>
      <c r="P91" s="111">
        <v>25</v>
      </c>
      <c r="Q91" s="112">
        <f t="shared" si="33"/>
        <v>598.85624999999993</v>
      </c>
      <c r="R91" s="113">
        <f t="shared" si="34"/>
        <v>630.375</v>
      </c>
      <c r="S91" s="113">
        <f t="shared" si="35"/>
        <v>661.89374999999995</v>
      </c>
      <c r="T91" s="113">
        <f t="shared" si="36"/>
        <v>642.98249999999985</v>
      </c>
      <c r="U91" s="113">
        <f t="shared" si="37"/>
        <v>617.76749999999993</v>
      </c>
      <c r="V91" s="113">
        <f t="shared" si="38"/>
        <v>598.85624999999993</v>
      </c>
      <c r="W91" s="143">
        <f t="shared" si="39"/>
        <v>630.375</v>
      </c>
      <c r="X91" s="100"/>
      <c r="Y91" s="154">
        <f t="shared" si="25"/>
        <v>23.75</v>
      </c>
      <c r="Z91" s="104">
        <f t="shared" si="26"/>
        <v>22.62</v>
      </c>
      <c r="AA91" s="104">
        <f t="shared" si="27"/>
        <v>23.28</v>
      </c>
      <c r="AB91" s="104">
        <f t="shared" si="28"/>
        <v>24.23</v>
      </c>
      <c r="AC91" s="104">
        <f t="shared" si="29"/>
        <v>25</v>
      </c>
      <c r="AD91" s="155">
        <f t="shared" si="30"/>
        <v>23.75</v>
      </c>
    </row>
    <row r="92" spans="2:30">
      <c r="B92" s="124"/>
      <c r="C92" s="98" t="s">
        <v>94</v>
      </c>
      <c r="D92" s="99" t="s">
        <v>95</v>
      </c>
      <c r="E92" s="102"/>
      <c r="F92" s="116">
        <v>472.78124999999989</v>
      </c>
      <c r="G92" s="116">
        <v>496.42031249999991</v>
      </c>
      <c r="H92" s="116">
        <v>482.23687499999994</v>
      </c>
      <c r="I92" s="116">
        <v>463.32562499999995</v>
      </c>
      <c r="J92" s="116">
        <v>449.14218749999992</v>
      </c>
      <c r="K92" s="125">
        <v>472.78124999999989</v>
      </c>
      <c r="M92" s="142">
        <f t="shared" si="31"/>
        <v>425.5</v>
      </c>
      <c r="N92" s="110">
        <f t="shared" si="24"/>
        <v>472.78124999999989</v>
      </c>
      <c r="O92" s="110">
        <f t="shared" si="32"/>
        <v>567.34</v>
      </c>
      <c r="P92" s="111">
        <v>25</v>
      </c>
      <c r="Q92" s="112">
        <f t="shared" si="33"/>
        <v>449.14218749999992</v>
      </c>
      <c r="R92" s="113">
        <f t="shared" si="34"/>
        <v>472.78124999999989</v>
      </c>
      <c r="S92" s="113">
        <f t="shared" si="35"/>
        <v>496.42031249999991</v>
      </c>
      <c r="T92" s="113">
        <f t="shared" si="36"/>
        <v>482.23687499999994</v>
      </c>
      <c r="U92" s="113">
        <f t="shared" si="37"/>
        <v>463.32562499999995</v>
      </c>
      <c r="V92" s="113">
        <f t="shared" si="38"/>
        <v>449.14218749999992</v>
      </c>
      <c r="W92" s="143">
        <f t="shared" si="39"/>
        <v>472.78124999999989</v>
      </c>
      <c r="X92" s="100"/>
      <c r="Y92" s="154">
        <f t="shared" si="25"/>
        <v>23.75</v>
      </c>
      <c r="Z92" s="104">
        <f t="shared" si="26"/>
        <v>22.62</v>
      </c>
      <c r="AA92" s="104">
        <f t="shared" si="27"/>
        <v>23.28</v>
      </c>
      <c r="AB92" s="104">
        <f t="shared" si="28"/>
        <v>24.23</v>
      </c>
      <c r="AC92" s="104">
        <f t="shared" si="29"/>
        <v>25</v>
      </c>
      <c r="AD92" s="155">
        <f t="shared" si="30"/>
        <v>23.75</v>
      </c>
    </row>
    <row r="93" spans="2:30">
      <c r="B93" s="124"/>
      <c r="C93" s="98" t="s">
        <v>96</v>
      </c>
      <c r="D93" s="99" t="s">
        <v>97</v>
      </c>
      <c r="E93" s="102"/>
      <c r="F93" s="116">
        <v>367.71874999999989</v>
      </c>
      <c r="G93" s="116">
        <v>386.1046874999999</v>
      </c>
      <c r="H93" s="116">
        <v>375.07312499999995</v>
      </c>
      <c r="I93" s="116">
        <v>360.36437499999994</v>
      </c>
      <c r="J93" s="116">
        <v>349.33281249999993</v>
      </c>
      <c r="K93" s="125">
        <v>367.71874999999989</v>
      </c>
      <c r="M93" s="142">
        <f t="shared" si="31"/>
        <v>330.95</v>
      </c>
      <c r="N93" s="110">
        <f t="shared" si="24"/>
        <v>367.71874999999989</v>
      </c>
      <c r="O93" s="110">
        <f t="shared" si="32"/>
        <v>441.26</v>
      </c>
      <c r="P93" s="111">
        <v>25</v>
      </c>
      <c r="Q93" s="112">
        <f t="shared" si="33"/>
        <v>349.33281249999993</v>
      </c>
      <c r="R93" s="113">
        <f t="shared" si="34"/>
        <v>367.71874999999989</v>
      </c>
      <c r="S93" s="113">
        <f t="shared" si="35"/>
        <v>386.1046874999999</v>
      </c>
      <c r="T93" s="113">
        <f t="shared" si="36"/>
        <v>375.07312499999995</v>
      </c>
      <c r="U93" s="113">
        <f t="shared" si="37"/>
        <v>360.36437499999994</v>
      </c>
      <c r="V93" s="113">
        <f t="shared" si="38"/>
        <v>349.33281249999993</v>
      </c>
      <c r="W93" s="143">
        <f t="shared" si="39"/>
        <v>367.71874999999989</v>
      </c>
      <c r="X93" s="100"/>
      <c r="Y93" s="154">
        <f t="shared" si="25"/>
        <v>23.75</v>
      </c>
      <c r="Z93" s="104">
        <f t="shared" si="26"/>
        <v>22.62</v>
      </c>
      <c r="AA93" s="104">
        <f t="shared" si="27"/>
        <v>23.28</v>
      </c>
      <c r="AB93" s="104">
        <f t="shared" si="28"/>
        <v>24.23</v>
      </c>
      <c r="AC93" s="104">
        <f t="shared" si="29"/>
        <v>25</v>
      </c>
      <c r="AD93" s="155">
        <f t="shared" si="30"/>
        <v>23.75</v>
      </c>
    </row>
    <row r="94" spans="2:30">
      <c r="B94" s="124"/>
      <c r="C94" s="98" t="s">
        <v>98</v>
      </c>
      <c r="D94" s="99" t="s">
        <v>68</v>
      </c>
      <c r="E94" s="102"/>
      <c r="F94" s="116">
        <v>945.56249999999977</v>
      </c>
      <c r="G94" s="116">
        <v>992.84062499999982</v>
      </c>
      <c r="H94" s="116">
        <v>964.47374999999988</v>
      </c>
      <c r="I94" s="116">
        <v>926.65124999999989</v>
      </c>
      <c r="J94" s="116">
        <v>840.49999999999977</v>
      </c>
      <c r="K94" s="125">
        <v>945.56249999999977</v>
      </c>
      <c r="M94" s="142">
        <f t="shared" si="31"/>
        <v>851.01</v>
      </c>
      <c r="N94" s="110">
        <f t="shared" si="24"/>
        <v>945.56249999999977</v>
      </c>
      <c r="O94" s="110">
        <f t="shared" si="32"/>
        <v>1134.68</v>
      </c>
      <c r="P94" s="111">
        <v>25</v>
      </c>
      <c r="Q94" s="112">
        <f t="shared" si="33"/>
        <v>926.65124999999989</v>
      </c>
      <c r="R94" s="113">
        <f t="shared" si="34"/>
        <v>945.56249999999977</v>
      </c>
      <c r="S94" s="113">
        <f t="shared" si="35"/>
        <v>992.84062499999982</v>
      </c>
      <c r="T94" s="113">
        <f t="shared" si="36"/>
        <v>964.47374999999988</v>
      </c>
      <c r="U94" s="113">
        <f t="shared" si="37"/>
        <v>926.65124999999989</v>
      </c>
      <c r="V94" s="113" t="str">
        <f t="shared" si="38"/>
        <v>NQ</v>
      </c>
      <c r="W94" s="143">
        <f t="shared" si="39"/>
        <v>945.56249999999977</v>
      </c>
      <c r="X94" s="100"/>
      <c r="Y94" s="154">
        <f t="shared" si="25"/>
        <v>24.5</v>
      </c>
      <c r="Z94" s="104">
        <f t="shared" si="26"/>
        <v>23.33</v>
      </c>
      <c r="AA94" s="104">
        <f t="shared" si="27"/>
        <v>24.02</v>
      </c>
      <c r="AB94" s="104">
        <f t="shared" si="28"/>
        <v>25</v>
      </c>
      <c r="AC94" s="104">
        <f t="shared" si="29"/>
        <v>0</v>
      </c>
      <c r="AD94" s="155">
        <f t="shared" si="30"/>
        <v>24.5</v>
      </c>
    </row>
    <row r="95" spans="2:30">
      <c r="B95" s="124"/>
      <c r="C95" s="98" t="s">
        <v>99</v>
      </c>
      <c r="D95" s="99" t="s">
        <v>72</v>
      </c>
      <c r="E95" s="102"/>
      <c r="F95" s="116">
        <v>840.49999999999977</v>
      </c>
      <c r="G95" s="116">
        <v>882.52499999999986</v>
      </c>
      <c r="H95" s="116">
        <v>735.43749999999977</v>
      </c>
      <c r="I95" s="116">
        <v>823.68999999999983</v>
      </c>
      <c r="J95" s="116">
        <v>798.4749999999998</v>
      </c>
      <c r="K95" s="125">
        <v>840.49999999999977</v>
      </c>
      <c r="M95" s="142">
        <f t="shared" si="31"/>
        <v>748.89</v>
      </c>
      <c r="N95" s="110">
        <f t="shared" si="24"/>
        <v>832.0949999999998</v>
      </c>
      <c r="O95" s="110">
        <f t="shared" si="32"/>
        <v>998.51</v>
      </c>
      <c r="P95" s="111">
        <v>25</v>
      </c>
      <c r="Q95" s="112">
        <f t="shared" si="33"/>
        <v>798.4749999999998</v>
      </c>
      <c r="R95" s="113">
        <f t="shared" si="34"/>
        <v>840.49999999999977</v>
      </c>
      <c r="S95" s="113">
        <f t="shared" si="35"/>
        <v>882.52499999999986</v>
      </c>
      <c r="T95" s="113" t="str">
        <f t="shared" si="36"/>
        <v>NQ</v>
      </c>
      <c r="U95" s="113">
        <f t="shared" si="37"/>
        <v>823.68999999999983</v>
      </c>
      <c r="V95" s="113">
        <f t="shared" si="38"/>
        <v>798.4749999999998</v>
      </c>
      <c r="W95" s="143">
        <f t="shared" si="39"/>
        <v>840.49999999999977</v>
      </c>
      <c r="X95" s="100"/>
      <c r="Y95" s="154">
        <f t="shared" si="25"/>
        <v>23.75</v>
      </c>
      <c r="Z95" s="104">
        <f t="shared" si="26"/>
        <v>22.62</v>
      </c>
      <c r="AA95" s="104">
        <f t="shared" si="27"/>
        <v>0</v>
      </c>
      <c r="AB95" s="104">
        <f t="shared" si="28"/>
        <v>24.23</v>
      </c>
      <c r="AC95" s="104">
        <f t="shared" si="29"/>
        <v>25</v>
      </c>
      <c r="AD95" s="155">
        <f t="shared" si="30"/>
        <v>23.75</v>
      </c>
    </row>
    <row r="96" spans="2:30">
      <c r="B96" s="124"/>
      <c r="C96" s="98" t="s">
        <v>100</v>
      </c>
      <c r="D96" s="99" t="s">
        <v>70</v>
      </c>
      <c r="E96" s="102"/>
      <c r="F96" s="116">
        <v>840.49999999999977</v>
      </c>
      <c r="G96" s="116">
        <v>882.52499999999986</v>
      </c>
      <c r="H96" s="116">
        <v>735.43749999999977</v>
      </c>
      <c r="I96" s="116">
        <v>823.68999999999983</v>
      </c>
      <c r="J96" s="116">
        <v>798.4749999999998</v>
      </c>
      <c r="K96" s="125">
        <v>840.49999999999977</v>
      </c>
      <c r="M96" s="142">
        <f t="shared" si="31"/>
        <v>748.89</v>
      </c>
      <c r="N96" s="110">
        <f t="shared" si="24"/>
        <v>832.0949999999998</v>
      </c>
      <c r="O96" s="110">
        <f t="shared" si="32"/>
        <v>998.51</v>
      </c>
      <c r="P96" s="111">
        <v>25</v>
      </c>
      <c r="Q96" s="112">
        <f t="shared" si="33"/>
        <v>798.4749999999998</v>
      </c>
      <c r="R96" s="113">
        <f t="shared" si="34"/>
        <v>840.49999999999977</v>
      </c>
      <c r="S96" s="113">
        <f t="shared" si="35"/>
        <v>882.52499999999986</v>
      </c>
      <c r="T96" s="113" t="str">
        <f t="shared" si="36"/>
        <v>NQ</v>
      </c>
      <c r="U96" s="113">
        <f t="shared" si="37"/>
        <v>823.68999999999983</v>
      </c>
      <c r="V96" s="113">
        <f t="shared" si="38"/>
        <v>798.4749999999998</v>
      </c>
      <c r="W96" s="143">
        <f t="shared" si="39"/>
        <v>840.49999999999977</v>
      </c>
      <c r="X96" s="100"/>
      <c r="Y96" s="154">
        <f t="shared" si="25"/>
        <v>23.75</v>
      </c>
      <c r="Z96" s="104">
        <f t="shared" si="26"/>
        <v>22.62</v>
      </c>
      <c r="AA96" s="104">
        <f t="shared" si="27"/>
        <v>0</v>
      </c>
      <c r="AB96" s="104">
        <f t="shared" si="28"/>
        <v>24.23</v>
      </c>
      <c r="AC96" s="104">
        <f t="shared" si="29"/>
        <v>25</v>
      </c>
      <c r="AD96" s="155">
        <f t="shared" si="30"/>
        <v>23.75</v>
      </c>
    </row>
    <row r="97" spans="2:30">
      <c r="B97" s="124"/>
      <c r="C97" s="98" t="s">
        <v>101</v>
      </c>
      <c r="D97" s="99" t="s">
        <v>76</v>
      </c>
      <c r="E97" s="102"/>
      <c r="F97" s="116">
        <v>630.375</v>
      </c>
      <c r="G97" s="116">
        <v>661.89374999999995</v>
      </c>
      <c r="H97" s="116">
        <v>642.98249999999985</v>
      </c>
      <c r="I97" s="116">
        <v>617.76749999999993</v>
      </c>
      <c r="J97" s="116">
        <v>598.85624999999993</v>
      </c>
      <c r="K97" s="125">
        <v>630.375</v>
      </c>
      <c r="M97" s="142">
        <f t="shared" si="31"/>
        <v>567.34</v>
      </c>
      <c r="N97" s="110">
        <f t="shared" si="24"/>
        <v>630.375</v>
      </c>
      <c r="O97" s="110">
        <f t="shared" si="32"/>
        <v>756.45</v>
      </c>
      <c r="P97" s="111">
        <v>25</v>
      </c>
      <c r="Q97" s="112">
        <f t="shared" si="33"/>
        <v>598.85624999999993</v>
      </c>
      <c r="R97" s="113">
        <f t="shared" si="34"/>
        <v>630.375</v>
      </c>
      <c r="S97" s="113">
        <f t="shared" si="35"/>
        <v>661.89374999999995</v>
      </c>
      <c r="T97" s="113">
        <f t="shared" si="36"/>
        <v>642.98249999999985</v>
      </c>
      <c r="U97" s="113">
        <f t="shared" si="37"/>
        <v>617.76749999999993</v>
      </c>
      <c r="V97" s="113">
        <f t="shared" si="38"/>
        <v>598.85624999999993</v>
      </c>
      <c r="W97" s="143">
        <f t="shared" si="39"/>
        <v>630.375</v>
      </c>
      <c r="X97" s="100"/>
      <c r="Y97" s="154">
        <f t="shared" si="25"/>
        <v>23.75</v>
      </c>
      <c r="Z97" s="104">
        <f t="shared" si="26"/>
        <v>22.62</v>
      </c>
      <c r="AA97" s="104">
        <f t="shared" si="27"/>
        <v>23.28</v>
      </c>
      <c r="AB97" s="104">
        <f t="shared" si="28"/>
        <v>24.23</v>
      </c>
      <c r="AC97" s="104">
        <f t="shared" si="29"/>
        <v>25</v>
      </c>
      <c r="AD97" s="155">
        <f t="shared" si="30"/>
        <v>23.75</v>
      </c>
    </row>
    <row r="98" spans="2:30">
      <c r="B98" s="124"/>
      <c r="C98" s="98" t="s">
        <v>102</v>
      </c>
      <c r="D98" s="99" t="s">
        <v>78</v>
      </c>
      <c r="E98" s="102"/>
      <c r="F98" s="116">
        <v>525.3125</v>
      </c>
      <c r="G98" s="116">
        <v>551.578125</v>
      </c>
      <c r="H98" s="116">
        <v>535.81874999999991</v>
      </c>
      <c r="I98" s="116">
        <v>514.80624999999986</v>
      </c>
      <c r="J98" s="116">
        <v>499.04687499999989</v>
      </c>
      <c r="K98" s="125">
        <v>525.3125</v>
      </c>
      <c r="M98" s="142">
        <f t="shared" si="31"/>
        <v>472.78</v>
      </c>
      <c r="N98" s="110">
        <f t="shared" si="24"/>
        <v>525.3125</v>
      </c>
      <c r="O98" s="110">
        <f t="shared" si="32"/>
        <v>630.38</v>
      </c>
      <c r="P98" s="111">
        <v>25</v>
      </c>
      <c r="Q98" s="112">
        <f t="shared" si="33"/>
        <v>499.04687499999989</v>
      </c>
      <c r="R98" s="113">
        <f t="shared" si="34"/>
        <v>525.3125</v>
      </c>
      <c r="S98" s="113">
        <f t="shared" si="35"/>
        <v>551.578125</v>
      </c>
      <c r="T98" s="113">
        <f t="shared" si="36"/>
        <v>535.81874999999991</v>
      </c>
      <c r="U98" s="113">
        <f t="shared" si="37"/>
        <v>514.80624999999986</v>
      </c>
      <c r="V98" s="113">
        <f t="shared" si="38"/>
        <v>499.04687499999989</v>
      </c>
      <c r="W98" s="143">
        <f t="shared" si="39"/>
        <v>525.3125</v>
      </c>
      <c r="X98" s="100"/>
      <c r="Y98" s="154">
        <f t="shared" si="25"/>
        <v>23.75</v>
      </c>
      <c r="Z98" s="104">
        <f t="shared" si="26"/>
        <v>22.62</v>
      </c>
      <c r="AA98" s="104">
        <f t="shared" si="27"/>
        <v>23.28</v>
      </c>
      <c r="AB98" s="104">
        <f t="shared" si="28"/>
        <v>24.23</v>
      </c>
      <c r="AC98" s="104">
        <f t="shared" si="29"/>
        <v>25</v>
      </c>
      <c r="AD98" s="155">
        <f t="shared" si="30"/>
        <v>23.75</v>
      </c>
    </row>
    <row r="99" spans="2:30">
      <c r="B99" s="124"/>
      <c r="C99" s="98" t="s">
        <v>103</v>
      </c>
      <c r="D99" s="99" t="s">
        <v>80</v>
      </c>
      <c r="E99" s="102"/>
      <c r="F99" s="116">
        <v>630.375</v>
      </c>
      <c r="G99" s="116">
        <v>661.89374999999995</v>
      </c>
      <c r="H99" s="116">
        <v>642.98249999999985</v>
      </c>
      <c r="I99" s="116">
        <v>617.76749999999993</v>
      </c>
      <c r="J99" s="116">
        <v>598.85624999999993</v>
      </c>
      <c r="K99" s="125">
        <v>630.375</v>
      </c>
      <c r="M99" s="142">
        <f t="shared" si="31"/>
        <v>567.34</v>
      </c>
      <c r="N99" s="110">
        <f t="shared" si="24"/>
        <v>630.375</v>
      </c>
      <c r="O99" s="110">
        <f t="shared" si="32"/>
        <v>756.45</v>
      </c>
      <c r="P99" s="111">
        <v>25</v>
      </c>
      <c r="Q99" s="112">
        <f t="shared" si="33"/>
        <v>598.85624999999993</v>
      </c>
      <c r="R99" s="113">
        <f t="shared" si="34"/>
        <v>630.375</v>
      </c>
      <c r="S99" s="113">
        <f t="shared" si="35"/>
        <v>661.89374999999995</v>
      </c>
      <c r="T99" s="113">
        <f t="shared" si="36"/>
        <v>642.98249999999985</v>
      </c>
      <c r="U99" s="113">
        <f t="shared" si="37"/>
        <v>617.76749999999993</v>
      </c>
      <c r="V99" s="113">
        <f t="shared" si="38"/>
        <v>598.85624999999993</v>
      </c>
      <c r="W99" s="143">
        <f t="shared" si="39"/>
        <v>630.375</v>
      </c>
      <c r="X99" s="100"/>
      <c r="Y99" s="154">
        <f t="shared" si="25"/>
        <v>23.75</v>
      </c>
      <c r="Z99" s="104">
        <f t="shared" si="26"/>
        <v>22.62</v>
      </c>
      <c r="AA99" s="104">
        <f t="shared" si="27"/>
        <v>23.28</v>
      </c>
      <c r="AB99" s="104">
        <f t="shared" si="28"/>
        <v>24.23</v>
      </c>
      <c r="AC99" s="104">
        <f t="shared" si="29"/>
        <v>25</v>
      </c>
      <c r="AD99" s="155">
        <f t="shared" si="30"/>
        <v>23.75</v>
      </c>
    </row>
    <row r="100" spans="2:30">
      <c r="B100" s="124"/>
      <c r="C100" s="98" t="s">
        <v>104</v>
      </c>
      <c r="D100" s="99" t="s">
        <v>84</v>
      </c>
      <c r="E100" s="102"/>
      <c r="F100" s="116">
        <v>525.3125</v>
      </c>
      <c r="G100" s="116">
        <v>551.578125</v>
      </c>
      <c r="H100" s="116">
        <v>535.81874999999991</v>
      </c>
      <c r="I100" s="116">
        <v>514.80624999999986</v>
      </c>
      <c r="J100" s="116">
        <v>499.04687499999989</v>
      </c>
      <c r="K100" s="125">
        <v>525.3125</v>
      </c>
      <c r="M100" s="142">
        <f t="shared" si="31"/>
        <v>472.78</v>
      </c>
      <c r="N100" s="110">
        <f t="shared" si="24"/>
        <v>525.3125</v>
      </c>
      <c r="O100" s="110">
        <f t="shared" si="32"/>
        <v>630.38</v>
      </c>
      <c r="P100" s="111">
        <v>25</v>
      </c>
      <c r="Q100" s="112">
        <f t="shared" si="33"/>
        <v>499.04687499999989</v>
      </c>
      <c r="R100" s="113">
        <f t="shared" si="34"/>
        <v>525.3125</v>
      </c>
      <c r="S100" s="113">
        <f t="shared" si="35"/>
        <v>551.578125</v>
      </c>
      <c r="T100" s="113">
        <f t="shared" si="36"/>
        <v>535.81874999999991</v>
      </c>
      <c r="U100" s="113">
        <f t="shared" si="37"/>
        <v>514.80624999999986</v>
      </c>
      <c r="V100" s="113">
        <f t="shared" si="38"/>
        <v>499.04687499999989</v>
      </c>
      <c r="W100" s="143">
        <f t="shared" si="39"/>
        <v>525.3125</v>
      </c>
      <c r="X100" s="100"/>
      <c r="Y100" s="154">
        <f t="shared" si="25"/>
        <v>23.75</v>
      </c>
      <c r="Z100" s="104">
        <f t="shared" si="26"/>
        <v>22.62</v>
      </c>
      <c r="AA100" s="104">
        <f t="shared" si="27"/>
        <v>23.28</v>
      </c>
      <c r="AB100" s="104">
        <f t="shared" si="28"/>
        <v>24.23</v>
      </c>
      <c r="AC100" s="104">
        <f t="shared" si="29"/>
        <v>25</v>
      </c>
      <c r="AD100" s="155">
        <f t="shared" si="30"/>
        <v>23.75</v>
      </c>
    </row>
    <row r="101" spans="2:30">
      <c r="B101" s="124"/>
      <c r="C101" s="98" t="s">
        <v>105</v>
      </c>
      <c r="D101" s="99" t="s">
        <v>125</v>
      </c>
      <c r="E101" s="102"/>
      <c r="F101" s="116">
        <v>630.375</v>
      </c>
      <c r="G101" s="116">
        <v>661.89374999999995</v>
      </c>
      <c r="H101" s="116">
        <v>642.98249999999985</v>
      </c>
      <c r="I101" s="116">
        <v>617.76749999999993</v>
      </c>
      <c r="J101" s="116">
        <v>514.80624999999986</v>
      </c>
      <c r="K101" s="125">
        <v>630.375</v>
      </c>
      <c r="M101" s="142">
        <f t="shared" si="31"/>
        <v>567.34</v>
      </c>
      <c r="N101" s="110">
        <f t="shared" si="24"/>
        <v>630.375</v>
      </c>
      <c r="O101" s="110">
        <f t="shared" si="32"/>
        <v>756.45</v>
      </c>
      <c r="P101" s="111">
        <v>25</v>
      </c>
      <c r="Q101" s="112">
        <f t="shared" si="33"/>
        <v>617.76749999999993</v>
      </c>
      <c r="R101" s="113">
        <f t="shared" si="34"/>
        <v>630.375</v>
      </c>
      <c r="S101" s="113">
        <f t="shared" si="35"/>
        <v>661.89374999999995</v>
      </c>
      <c r="T101" s="113">
        <f t="shared" si="36"/>
        <v>642.98249999999985</v>
      </c>
      <c r="U101" s="113">
        <f t="shared" si="37"/>
        <v>617.76749999999993</v>
      </c>
      <c r="V101" s="113" t="str">
        <f t="shared" si="38"/>
        <v>NQ</v>
      </c>
      <c r="W101" s="143">
        <f t="shared" si="39"/>
        <v>630.375</v>
      </c>
      <c r="X101" s="100"/>
      <c r="Y101" s="154">
        <f t="shared" si="25"/>
        <v>24.5</v>
      </c>
      <c r="Z101" s="104">
        <f t="shared" si="26"/>
        <v>23.33</v>
      </c>
      <c r="AA101" s="104">
        <f t="shared" si="27"/>
        <v>24.02</v>
      </c>
      <c r="AB101" s="104">
        <f t="shared" si="28"/>
        <v>25</v>
      </c>
      <c r="AC101" s="104">
        <f t="shared" si="29"/>
        <v>0</v>
      </c>
      <c r="AD101" s="155">
        <f t="shared" si="30"/>
        <v>24.5</v>
      </c>
    </row>
    <row r="102" spans="2:30">
      <c r="B102" s="124"/>
      <c r="C102" s="98" t="s">
        <v>106</v>
      </c>
      <c r="D102" s="99" t="s">
        <v>87</v>
      </c>
      <c r="E102" s="102"/>
      <c r="F102" s="116">
        <v>472.78124999999989</v>
      </c>
      <c r="G102" s="116">
        <v>496.42031249999991</v>
      </c>
      <c r="H102" s="116">
        <v>482.23687499999994</v>
      </c>
      <c r="I102" s="116">
        <v>463.32562499999995</v>
      </c>
      <c r="J102" s="116">
        <v>449.14218749999992</v>
      </c>
      <c r="K102" s="125">
        <v>472.78124999999989</v>
      </c>
      <c r="M102" s="142">
        <f t="shared" si="31"/>
        <v>425.5</v>
      </c>
      <c r="N102" s="110">
        <f t="shared" si="24"/>
        <v>472.78124999999989</v>
      </c>
      <c r="O102" s="110">
        <f t="shared" si="32"/>
        <v>567.34</v>
      </c>
      <c r="P102" s="111">
        <v>25</v>
      </c>
      <c r="Q102" s="112">
        <f t="shared" si="33"/>
        <v>449.14218749999992</v>
      </c>
      <c r="R102" s="113">
        <f t="shared" si="34"/>
        <v>472.78124999999989</v>
      </c>
      <c r="S102" s="113">
        <f t="shared" si="35"/>
        <v>496.42031249999991</v>
      </c>
      <c r="T102" s="113">
        <f t="shared" si="36"/>
        <v>482.23687499999994</v>
      </c>
      <c r="U102" s="113">
        <f t="shared" si="37"/>
        <v>463.32562499999995</v>
      </c>
      <c r="V102" s="113">
        <f t="shared" si="38"/>
        <v>449.14218749999992</v>
      </c>
      <c r="W102" s="143">
        <f t="shared" si="39"/>
        <v>472.78124999999989</v>
      </c>
      <c r="X102" s="100"/>
      <c r="Y102" s="154">
        <f t="shared" si="25"/>
        <v>23.75</v>
      </c>
      <c r="Z102" s="104">
        <f t="shared" si="26"/>
        <v>22.62</v>
      </c>
      <c r="AA102" s="104">
        <f t="shared" si="27"/>
        <v>23.28</v>
      </c>
      <c r="AB102" s="104">
        <f t="shared" si="28"/>
        <v>24.23</v>
      </c>
      <c r="AC102" s="104">
        <f t="shared" si="29"/>
        <v>25</v>
      </c>
      <c r="AD102" s="155">
        <f t="shared" si="30"/>
        <v>23.75</v>
      </c>
    </row>
    <row r="103" spans="2:30">
      <c r="B103" s="124"/>
      <c r="C103" s="98" t="s">
        <v>107</v>
      </c>
      <c r="D103" s="99" t="s">
        <v>89</v>
      </c>
      <c r="E103" s="102"/>
      <c r="F103" s="116">
        <v>367.71874999999989</v>
      </c>
      <c r="G103" s="116">
        <v>386.1046874999999</v>
      </c>
      <c r="H103" s="116">
        <v>375.07312499999995</v>
      </c>
      <c r="I103" s="116">
        <v>360.36437499999994</v>
      </c>
      <c r="J103" s="116">
        <v>349.33281249999993</v>
      </c>
      <c r="K103" s="125">
        <v>367.71874999999989</v>
      </c>
      <c r="M103" s="142">
        <f t="shared" si="31"/>
        <v>330.95</v>
      </c>
      <c r="N103" s="110">
        <f t="shared" si="24"/>
        <v>367.71874999999989</v>
      </c>
      <c r="O103" s="110">
        <f t="shared" si="32"/>
        <v>441.26</v>
      </c>
      <c r="P103" s="111">
        <v>25</v>
      </c>
      <c r="Q103" s="112">
        <f t="shared" si="33"/>
        <v>349.33281249999993</v>
      </c>
      <c r="R103" s="113">
        <f t="shared" si="34"/>
        <v>367.71874999999989</v>
      </c>
      <c r="S103" s="113">
        <f t="shared" si="35"/>
        <v>386.1046874999999</v>
      </c>
      <c r="T103" s="113">
        <f t="shared" si="36"/>
        <v>375.07312499999995</v>
      </c>
      <c r="U103" s="113">
        <f t="shared" si="37"/>
        <v>360.36437499999994</v>
      </c>
      <c r="V103" s="113">
        <f t="shared" si="38"/>
        <v>349.33281249999993</v>
      </c>
      <c r="W103" s="143">
        <f t="shared" si="39"/>
        <v>367.71874999999989</v>
      </c>
      <c r="X103" s="100"/>
      <c r="Y103" s="154">
        <f t="shared" si="25"/>
        <v>23.75</v>
      </c>
      <c r="Z103" s="104">
        <f t="shared" si="26"/>
        <v>22.62</v>
      </c>
      <c r="AA103" s="104">
        <f t="shared" si="27"/>
        <v>23.28</v>
      </c>
      <c r="AB103" s="104">
        <f t="shared" si="28"/>
        <v>24.23</v>
      </c>
      <c r="AC103" s="104">
        <f t="shared" si="29"/>
        <v>25</v>
      </c>
      <c r="AD103" s="155">
        <f t="shared" si="30"/>
        <v>23.75</v>
      </c>
    </row>
    <row r="104" spans="2:30">
      <c r="B104" s="124"/>
      <c r="C104" s="98" t="s">
        <v>108</v>
      </c>
      <c r="D104" s="99" t="s">
        <v>91</v>
      </c>
      <c r="E104" s="102"/>
      <c r="F104" s="116">
        <v>315.1875</v>
      </c>
      <c r="G104" s="116">
        <v>330.94687499999998</v>
      </c>
      <c r="H104" s="116">
        <v>321.49124999999992</v>
      </c>
      <c r="I104" s="116">
        <v>308.88374999999996</v>
      </c>
      <c r="J104" s="116">
        <v>299.42812499999997</v>
      </c>
      <c r="K104" s="125">
        <v>315.1875</v>
      </c>
      <c r="M104" s="142">
        <f t="shared" si="31"/>
        <v>283.67</v>
      </c>
      <c r="N104" s="110">
        <f t="shared" ref="N104:N135" si="40">MEDIAN(F104,G104,H104,I104,J104,K104)</f>
        <v>315.1875</v>
      </c>
      <c r="O104" s="110">
        <f t="shared" si="32"/>
        <v>378.23</v>
      </c>
      <c r="P104" s="111">
        <v>25</v>
      </c>
      <c r="Q104" s="112">
        <f t="shared" si="33"/>
        <v>299.42812499999997</v>
      </c>
      <c r="R104" s="113">
        <f t="shared" si="34"/>
        <v>315.1875</v>
      </c>
      <c r="S104" s="113">
        <f t="shared" si="35"/>
        <v>330.94687499999998</v>
      </c>
      <c r="T104" s="113">
        <f t="shared" si="36"/>
        <v>321.49124999999992</v>
      </c>
      <c r="U104" s="113">
        <f t="shared" si="37"/>
        <v>308.88374999999996</v>
      </c>
      <c r="V104" s="113">
        <f t="shared" si="38"/>
        <v>299.42812499999997</v>
      </c>
      <c r="W104" s="143">
        <f t="shared" si="39"/>
        <v>315.1875</v>
      </c>
      <c r="X104" s="100"/>
      <c r="Y104" s="154">
        <f t="shared" ref="Y104:Y135" si="41">IF(AND(R104&gt;0,NOT(R104="NQ")),ROUND($Q104/F104*$P104,2),0)</f>
        <v>23.75</v>
      </c>
      <c r="Z104" s="104">
        <f t="shared" ref="Z104:Z135" si="42">IF(AND(S104&gt;0,NOT(S104="NQ")),ROUND($Q104/G104*$P104,2),0)</f>
        <v>22.62</v>
      </c>
      <c r="AA104" s="104">
        <f t="shared" ref="AA104:AA135" si="43">IF(AND(T104&gt;0,NOT(T104="NQ")),ROUND($Q104/H104*$P104,2),0)</f>
        <v>23.28</v>
      </c>
      <c r="AB104" s="104">
        <f t="shared" ref="AB104:AB135" si="44">IF(AND(U104&gt;0,NOT(U104="NQ")),ROUND($Q104/I104*$P104,2),0)</f>
        <v>24.23</v>
      </c>
      <c r="AC104" s="104">
        <f t="shared" ref="AC104:AC135" si="45">IF(AND(V104&gt;0,NOT(V104="NQ")),ROUND($Q104/J104*$P104,2),0)</f>
        <v>25</v>
      </c>
      <c r="AD104" s="155">
        <f t="shared" ref="AD104:AD135" si="46">IF(AND(W104&gt;0,NOT(W104="NQ")),ROUND($Q104/K104*$P104,2),0)</f>
        <v>23.75</v>
      </c>
    </row>
    <row r="105" spans="2:30">
      <c r="B105" s="124"/>
      <c r="C105" s="98" t="s">
        <v>34</v>
      </c>
      <c r="D105" s="99" t="s">
        <v>184</v>
      </c>
      <c r="E105" s="102"/>
      <c r="F105" s="116">
        <v>472.78124999999989</v>
      </c>
      <c r="G105" s="116">
        <v>496.42031249999991</v>
      </c>
      <c r="H105" s="116">
        <v>482.23687499999994</v>
      </c>
      <c r="I105" s="116">
        <v>463.32562499999995</v>
      </c>
      <c r="J105" s="116">
        <v>449.14218749999992</v>
      </c>
      <c r="K105" s="125">
        <v>472.78124999999989</v>
      </c>
      <c r="M105" s="142">
        <f t="shared" si="31"/>
        <v>425.5</v>
      </c>
      <c r="N105" s="110">
        <f t="shared" si="40"/>
        <v>472.78124999999989</v>
      </c>
      <c r="O105" s="110">
        <f t="shared" si="32"/>
        <v>567.34</v>
      </c>
      <c r="P105" s="111">
        <v>25</v>
      </c>
      <c r="Q105" s="112">
        <f t="shared" si="33"/>
        <v>449.14218749999992</v>
      </c>
      <c r="R105" s="113">
        <f t="shared" si="34"/>
        <v>472.78124999999989</v>
      </c>
      <c r="S105" s="113">
        <f t="shared" si="35"/>
        <v>496.42031249999991</v>
      </c>
      <c r="T105" s="113">
        <f t="shared" si="36"/>
        <v>482.23687499999994</v>
      </c>
      <c r="U105" s="113">
        <f t="shared" si="37"/>
        <v>463.32562499999995</v>
      </c>
      <c r="V105" s="113">
        <f t="shared" si="38"/>
        <v>449.14218749999992</v>
      </c>
      <c r="W105" s="143">
        <f t="shared" si="39"/>
        <v>472.78124999999989</v>
      </c>
      <c r="X105" s="100"/>
      <c r="Y105" s="154">
        <f t="shared" si="41"/>
        <v>23.75</v>
      </c>
      <c r="Z105" s="104">
        <f t="shared" si="42"/>
        <v>22.62</v>
      </c>
      <c r="AA105" s="104">
        <f t="shared" si="43"/>
        <v>23.28</v>
      </c>
      <c r="AB105" s="104">
        <f t="shared" si="44"/>
        <v>24.23</v>
      </c>
      <c r="AC105" s="104">
        <f t="shared" si="45"/>
        <v>25</v>
      </c>
      <c r="AD105" s="155">
        <f t="shared" si="46"/>
        <v>23.75</v>
      </c>
    </row>
    <row r="106" spans="2:30">
      <c r="B106" s="124"/>
      <c r="C106" s="98" t="s">
        <v>35</v>
      </c>
      <c r="D106" s="99" t="s">
        <v>130</v>
      </c>
      <c r="E106" s="102"/>
      <c r="F106" s="116">
        <v>472.78124999999989</v>
      </c>
      <c r="G106" s="116">
        <v>496.42031249999991</v>
      </c>
      <c r="H106" s="116">
        <v>482.23687499999994</v>
      </c>
      <c r="I106" s="116">
        <v>463.32562499999995</v>
      </c>
      <c r="J106" s="116">
        <v>449.14218749999992</v>
      </c>
      <c r="K106" s="125">
        <v>472.78124999999989</v>
      </c>
      <c r="M106" s="142">
        <f t="shared" si="31"/>
        <v>425.5</v>
      </c>
      <c r="N106" s="110">
        <f t="shared" si="40"/>
        <v>472.78124999999989</v>
      </c>
      <c r="O106" s="110">
        <f t="shared" si="32"/>
        <v>567.34</v>
      </c>
      <c r="P106" s="111">
        <v>25</v>
      </c>
      <c r="Q106" s="112">
        <f t="shared" si="33"/>
        <v>449.14218749999992</v>
      </c>
      <c r="R106" s="113">
        <f t="shared" si="34"/>
        <v>472.78124999999989</v>
      </c>
      <c r="S106" s="113">
        <f t="shared" si="35"/>
        <v>496.42031249999991</v>
      </c>
      <c r="T106" s="113">
        <f t="shared" si="36"/>
        <v>482.23687499999994</v>
      </c>
      <c r="U106" s="113">
        <f t="shared" si="37"/>
        <v>463.32562499999995</v>
      </c>
      <c r="V106" s="113">
        <f t="shared" si="38"/>
        <v>449.14218749999992</v>
      </c>
      <c r="W106" s="143">
        <f t="shared" si="39"/>
        <v>472.78124999999989</v>
      </c>
      <c r="X106" s="100"/>
      <c r="Y106" s="154">
        <f t="shared" si="41"/>
        <v>23.75</v>
      </c>
      <c r="Z106" s="104">
        <f t="shared" si="42"/>
        <v>22.62</v>
      </c>
      <c r="AA106" s="104">
        <f t="shared" si="43"/>
        <v>23.28</v>
      </c>
      <c r="AB106" s="104">
        <f t="shared" si="44"/>
        <v>24.23</v>
      </c>
      <c r="AC106" s="104">
        <f t="shared" si="45"/>
        <v>25</v>
      </c>
      <c r="AD106" s="155">
        <f t="shared" si="46"/>
        <v>23.75</v>
      </c>
    </row>
    <row r="107" spans="2:30">
      <c r="B107" s="124"/>
      <c r="C107" s="98" t="s">
        <v>36</v>
      </c>
      <c r="D107" s="99" t="s">
        <v>129</v>
      </c>
      <c r="E107" s="102"/>
      <c r="F107" s="116">
        <v>315.1875</v>
      </c>
      <c r="G107" s="116">
        <v>330.94687499999998</v>
      </c>
      <c r="H107" s="116">
        <v>321.49124999999992</v>
      </c>
      <c r="I107" s="116">
        <v>308.88374999999996</v>
      </c>
      <c r="J107" s="116">
        <v>299.42812499999997</v>
      </c>
      <c r="K107" s="125">
        <v>315.1875</v>
      </c>
      <c r="M107" s="142">
        <f t="shared" si="31"/>
        <v>283.67</v>
      </c>
      <c r="N107" s="110">
        <f t="shared" si="40"/>
        <v>315.1875</v>
      </c>
      <c r="O107" s="110">
        <f t="shared" si="32"/>
        <v>378.23</v>
      </c>
      <c r="P107" s="111">
        <v>25</v>
      </c>
      <c r="Q107" s="112">
        <f t="shared" si="33"/>
        <v>299.42812499999997</v>
      </c>
      <c r="R107" s="113">
        <f t="shared" si="34"/>
        <v>315.1875</v>
      </c>
      <c r="S107" s="113">
        <f t="shared" si="35"/>
        <v>330.94687499999998</v>
      </c>
      <c r="T107" s="113">
        <f t="shared" si="36"/>
        <v>321.49124999999992</v>
      </c>
      <c r="U107" s="113">
        <f t="shared" si="37"/>
        <v>308.88374999999996</v>
      </c>
      <c r="V107" s="113">
        <f t="shared" si="38"/>
        <v>299.42812499999997</v>
      </c>
      <c r="W107" s="143">
        <f t="shared" si="39"/>
        <v>315.1875</v>
      </c>
      <c r="X107" s="100"/>
      <c r="Y107" s="154">
        <f t="shared" si="41"/>
        <v>23.75</v>
      </c>
      <c r="Z107" s="104">
        <f t="shared" si="42"/>
        <v>22.62</v>
      </c>
      <c r="AA107" s="104">
        <f t="shared" si="43"/>
        <v>23.28</v>
      </c>
      <c r="AB107" s="104">
        <f t="shared" si="44"/>
        <v>24.23</v>
      </c>
      <c r="AC107" s="104">
        <f t="shared" si="45"/>
        <v>25</v>
      </c>
      <c r="AD107" s="155">
        <f t="shared" si="46"/>
        <v>23.75</v>
      </c>
    </row>
    <row r="108" spans="2:30">
      <c r="B108" s="124"/>
      <c r="C108" s="98" t="s">
        <v>109</v>
      </c>
      <c r="D108" s="99" t="s">
        <v>118</v>
      </c>
      <c r="E108" s="102"/>
      <c r="F108" s="116">
        <v>787.96874999999977</v>
      </c>
      <c r="G108" s="116">
        <v>827.36718749999977</v>
      </c>
      <c r="H108" s="116">
        <v>803.72812499999986</v>
      </c>
      <c r="I108" s="116">
        <v>772.2093749999998</v>
      </c>
      <c r="J108" s="116">
        <v>748.57031249999977</v>
      </c>
      <c r="K108" s="125">
        <v>787.96874999999977</v>
      </c>
      <c r="M108" s="142">
        <f t="shared" si="31"/>
        <v>709.17</v>
      </c>
      <c r="N108" s="110">
        <f t="shared" si="40"/>
        <v>787.96874999999977</v>
      </c>
      <c r="O108" s="110">
        <f t="shared" si="32"/>
        <v>945.56</v>
      </c>
      <c r="P108" s="111">
        <v>25</v>
      </c>
      <c r="Q108" s="112">
        <f t="shared" si="33"/>
        <v>748.57031249999977</v>
      </c>
      <c r="R108" s="113">
        <f t="shared" si="34"/>
        <v>787.96874999999977</v>
      </c>
      <c r="S108" s="113">
        <f t="shared" si="35"/>
        <v>827.36718749999977</v>
      </c>
      <c r="T108" s="113">
        <f t="shared" si="36"/>
        <v>803.72812499999986</v>
      </c>
      <c r="U108" s="113">
        <f t="shared" si="37"/>
        <v>772.2093749999998</v>
      </c>
      <c r="V108" s="113">
        <f t="shared" si="38"/>
        <v>748.57031249999977</v>
      </c>
      <c r="W108" s="143">
        <f t="shared" si="39"/>
        <v>787.96874999999977</v>
      </c>
      <c r="X108" s="100"/>
      <c r="Y108" s="154">
        <f t="shared" si="41"/>
        <v>23.75</v>
      </c>
      <c r="Z108" s="104">
        <f t="shared" si="42"/>
        <v>22.62</v>
      </c>
      <c r="AA108" s="104">
        <f t="shared" si="43"/>
        <v>23.28</v>
      </c>
      <c r="AB108" s="104">
        <f t="shared" si="44"/>
        <v>24.23</v>
      </c>
      <c r="AC108" s="104">
        <f t="shared" si="45"/>
        <v>25</v>
      </c>
      <c r="AD108" s="155">
        <f t="shared" si="46"/>
        <v>23.75</v>
      </c>
    </row>
    <row r="109" spans="2:30">
      <c r="B109" s="124"/>
      <c r="C109" s="98" t="s">
        <v>110</v>
      </c>
      <c r="D109" s="99" t="s">
        <v>112</v>
      </c>
      <c r="E109" s="102"/>
      <c r="F109" s="116">
        <v>472.78124999999989</v>
      </c>
      <c r="G109" s="116">
        <v>496.42031249999991</v>
      </c>
      <c r="H109" s="116">
        <v>482.23687499999994</v>
      </c>
      <c r="I109" s="116">
        <v>463.32562499999995</v>
      </c>
      <c r="J109" s="116">
        <v>449.14218749999992</v>
      </c>
      <c r="K109" s="125">
        <v>472.78124999999989</v>
      </c>
      <c r="M109" s="142">
        <f t="shared" si="31"/>
        <v>425.5</v>
      </c>
      <c r="N109" s="110">
        <f t="shared" si="40"/>
        <v>472.78124999999989</v>
      </c>
      <c r="O109" s="110">
        <f t="shared" si="32"/>
        <v>567.34</v>
      </c>
      <c r="P109" s="111">
        <v>25</v>
      </c>
      <c r="Q109" s="112">
        <f t="shared" si="33"/>
        <v>449.14218749999992</v>
      </c>
      <c r="R109" s="113">
        <f t="shared" si="34"/>
        <v>472.78124999999989</v>
      </c>
      <c r="S109" s="113">
        <f t="shared" si="35"/>
        <v>496.42031249999991</v>
      </c>
      <c r="T109" s="113">
        <f t="shared" si="36"/>
        <v>482.23687499999994</v>
      </c>
      <c r="U109" s="113">
        <f t="shared" si="37"/>
        <v>463.32562499999995</v>
      </c>
      <c r="V109" s="113">
        <f t="shared" si="38"/>
        <v>449.14218749999992</v>
      </c>
      <c r="W109" s="143">
        <f t="shared" si="39"/>
        <v>472.78124999999989</v>
      </c>
      <c r="X109" s="100"/>
      <c r="Y109" s="154">
        <f t="shared" si="41"/>
        <v>23.75</v>
      </c>
      <c r="Z109" s="104">
        <f t="shared" si="42"/>
        <v>22.62</v>
      </c>
      <c r="AA109" s="104">
        <f t="shared" si="43"/>
        <v>23.28</v>
      </c>
      <c r="AB109" s="104">
        <f t="shared" si="44"/>
        <v>24.23</v>
      </c>
      <c r="AC109" s="104">
        <f t="shared" si="45"/>
        <v>25</v>
      </c>
      <c r="AD109" s="155">
        <f t="shared" si="46"/>
        <v>23.75</v>
      </c>
    </row>
    <row r="110" spans="2:30">
      <c r="B110" s="124"/>
      <c r="C110" s="98" t="s">
        <v>113</v>
      </c>
      <c r="D110" s="99" t="s">
        <v>114</v>
      </c>
      <c r="E110" s="102"/>
      <c r="F110" s="116">
        <v>420.24999999999989</v>
      </c>
      <c r="G110" s="116">
        <v>441.26249999999993</v>
      </c>
      <c r="H110" s="116">
        <v>428.65499999999997</v>
      </c>
      <c r="I110" s="116">
        <v>411.84499999999991</v>
      </c>
      <c r="J110" s="116">
        <v>399.2374999999999</v>
      </c>
      <c r="K110" s="125">
        <v>420.24999999999989</v>
      </c>
      <c r="M110" s="142">
        <f t="shared" si="31"/>
        <v>378.23</v>
      </c>
      <c r="N110" s="110">
        <f t="shared" si="40"/>
        <v>420.24999999999989</v>
      </c>
      <c r="O110" s="110">
        <f t="shared" si="32"/>
        <v>504.3</v>
      </c>
      <c r="P110" s="111">
        <v>25</v>
      </c>
      <c r="Q110" s="112">
        <f t="shared" si="33"/>
        <v>399.2374999999999</v>
      </c>
      <c r="R110" s="113">
        <f t="shared" si="34"/>
        <v>420.24999999999989</v>
      </c>
      <c r="S110" s="113">
        <f t="shared" si="35"/>
        <v>441.26249999999993</v>
      </c>
      <c r="T110" s="113">
        <f t="shared" si="36"/>
        <v>428.65499999999997</v>
      </c>
      <c r="U110" s="113">
        <f t="shared" si="37"/>
        <v>411.84499999999991</v>
      </c>
      <c r="V110" s="113">
        <f t="shared" si="38"/>
        <v>399.2374999999999</v>
      </c>
      <c r="W110" s="143">
        <f t="shared" si="39"/>
        <v>420.24999999999989</v>
      </c>
      <c r="X110" s="100"/>
      <c r="Y110" s="154">
        <f t="shared" si="41"/>
        <v>23.75</v>
      </c>
      <c r="Z110" s="104">
        <f t="shared" si="42"/>
        <v>22.62</v>
      </c>
      <c r="AA110" s="104">
        <f t="shared" si="43"/>
        <v>23.28</v>
      </c>
      <c r="AB110" s="104">
        <f t="shared" si="44"/>
        <v>24.23</v>
      </c>
      <c r="AC110" s="104">
        <f t="shared" si="45"/>
        <v>25</v>
      </c>
      <c r="AD110" s="155">
        <f t="shared" si="46"/>
        <v>23.75</v>
      </c>
    </row>
    <row r="111" spans="2:30">
      <c r="B111" s="124"/>
      <c r="C111" s="98" t="s">
        <v>115</v>
      </c>
      <c r="D111" s="99" t="s">
        <v>116</v>
      </c>
      <c r="E111" s="102"/>
      <c r="F111" s="116">
        <v>393.98437499999989</v>
      </c>
      <c r="G111" s="116">
        <v>413.68359374999989</v>
      </c>
      <c r="H111" s="116">
        <v>401.86406249999993</v>
      </c>
      <c r="I111" s="116">
        <v>386.1046874999999</v>
      </c>
      <c r="J111" s="116">
        <v>374.28515624999989</v>
      </c>
      <c r="K111" s="125">
        <v>393.98437499999989</v>
      </c>
      <c r="M111" s="142">
        <f t="shared" si="31"/>
        <v>354.59</v>
      </c>
      <c r="N111" s="110">
        <f t="shared" si="40"/>
        <v>393.98437499999989</v>
      </c>
      <c r="O111" s="110">
        <f t="shared" si="32"/>
        <v>472.78</v>
      </c>
      <c r="P111" s="111">
        <v>25</v>
      </c>
      <c r="Q111" s="112">
        <f t="shared" si="33"/>
        <v>374.28515624999989</v>
      </c>
      <c r="R111" s="113">
        <f t="shared" si="34"/>
        <v>393.98437499999989</v>
      </c>
      <c r="S111" s="113">
        <f t="shared" si="35"/>
        <v>413.68359374999989</v>
      </c>
      <c r="T111" s="113">
        <f t="shared" si="36"/>
        <v>401.86406249999993</v>
      </c>
      <c r="U111" s="113">
        <f t="shared" si="37"/>
        <v>386.1046874999999</v>
      </c>
      <c r="V111" s="113">
        <f t="shared" si="38"/>
        <v>374.28515624999989</v>
      </c>
      <c r="W111" s="143">
        <f t="shared" si="39"/>
        <v>393.98437499999989</v>
      </c>
      <c r="X111" s="100"/>
      <c r="Y111" s="154">
        <f t="shared" si="41"/>
        <v>23.75</v>
      </c>
      <c r="Z111" s="104">
        <f t="shared" si="42"/>
        <v>22.62</v>
      </c>
      <c r="AA111" s="104">
        <f t="shared" si="43"/>
        <v>23.28</v>
      </c>
      <c r="AB111" s="104">
        <f t="shared" si="44"/>
        <v>24.23</v>
      </c>
      <c r="AC111" s="104">
        <f t="shared" si="45"/>
        <v>25</v>
      </c>
      <c r="AD111" s="155">
        <f t="shared" si="46"/>
        <v>23.75</v>
      </c>
    </row>
    <row r="112" spans="2:30" ht="10.9" thickBot="1">
      <c r="B112" s="126"/>
      <c r="C112" s="127" t="s">
        <v>119</v>
      </c>
      <c r="D112" s="128" t="s">
        <v>121</v>
      </c>
      <c r="E112" s="129"/>
      <c r="F112" s="130">
        <v>472.78124999999989</v>
      </c>
      <c r="G112" s="130">
        <v>496.42031249999991</v>
      </c>
      <c r="H112" s="130">
        <v>482.23687499999994</v>
      </c>
      <c r="I112" s="130">
        <v>463.32562499999995</v>
      </c>
      <c r="J112" s="130">
        <v>449.14218749999992</v>
      </c>
      <c r="K112" s="131">
        <v>472.78124999999989</v>
      </c>
      <c r="M112" s="144">
        <f t="shared" si="31"/>
        <v>425.5</v>
      </c>
      <c r="N112" s="145">
        <f t="shared" si="40"/>
        <v>472.78124999999989</v>
      </c>
      <c r="O112" s="145">
        <f t="shared" si="32"/>
        <v>567.34</v>
      </c>
      <c r="P112" s="146">
        <v>25</v>
      </c>
      <c r="Q112" s="147">
        <f t="shared" si="33"/>
        <v>449.14218749999992</v>
      </c>
      <c r="R112" s="148">
        <f t="shared" si="34"/>
        <v>472.78124999999989</v>
      </c>
      <c r="S112" s="148">
        <f t="shared" si="35"/>
        <v>496.42031249999991</v>
      </c>
      <c r="T112" s="148">
        <f t="shared" si="36"/>
        <v>482.23687499999994</v>
      </c>
      <c r="U112" s="148">
        <f t="shared" si="37"/>
        <v>463.32562499999995</v>
      </c>
      <c r="V112" s="148">
        <f t="shared" si="38"/>
        <v>449.14218749999992</v>
      </c>
      <c r="W112" s="149">
        <f t="shared" si="39"/>
        <v>472.78124999999989</v>
      </c>
      <c r="X112" s="100"/>
      <c r="Y112" s="156">
        <f t="shared" si="41"/>
        <v>23.75</v>
      </c>
      <c r="Z112" s="157">
        <f t="shared" si="42"/>
        <v>22.62</v>
      </c>
      <c r="AA112" s="157">
        <f t="shared" si="43"/>
        <v>23.28</v>
      </c>
      <c r="AB112" s="157">
        <f t="shared" si="44"/>
        <v>24.23</v>
      </c>
      <c r="AC112" s="157">
        <f t="shared" si="45"/>
        <v>25</v>
      </c>
      <c r="AD112" s="158">
        <f t="shared" si="46"/>
        <v>23.75</v>
      </c>
    </row>
    <row r="113" spans="2:30">
      <c r="B113" s="133" t="s">
        <v>178</v>
      </c>
      <c r="C113" s="117" t="s">
        <v>67</v>
      </c>
      <c r="D113" s="101" t="s">
        <v>68</v>
      </c>
      <c r="E113" s="102"/>
      <c r="F113" s="115">
        <v>969.20156249999968</v>
      </c>
      <c r="G113" s="115">
        <v>1017.6616406249997</v>
      </c>
      <c r="H113" s="115">
        <v>988.58559374999982</v>
      </c>
      <c r="I113" s="115">
        <v>949.81753124999977</v>
      </c>
      <c r="J113" s="115">
        <v>861.5124999999997</v>
      </c>
      <c r="K113" s="134">
        <v>969.20156249999968</v>
      </c>
      <c r="M113" s="136">
        <f t="shared" si="31"/>
        <v>872.28</v>
      </c>
      <c r="N113" s="137">
        <f t="shared" si="40"/>
        <v>969.20156249999968</v>
      </c>
      <c r="O113" s="137">
        <f t="shared" si="32"/>
        <v>1163.04</v>
      </c>
      <c r="P113" s="138">
        <v>25</v>
      </c>
      <c r="Q113" s="139">
        <f t="shared" si="33"/>
        <v>949.81753124999977</v>
      </c>
      <c r="R113" s="140">
        <f t="shared" si="34"/>
        <v>969.20156249999968</v>
      </c>
      <c r="S113" s="140">
        <f t="shared" si="35"/>
        <v>1017.6616406249997</v>
      </c>
      <c r="T113" s="140">
        <f t="shared" si="36"/>
        <v>988.58559374999982</v>
      </c>
      <c r="U113" s="140">
        <f t="shared" si="37"/>
        <v>949.81753124999977</v>
      </c>
      <c r="V113" s="140" t="str">
        <f t="shared" si="38"/>
        <v>NQ</v>
      </c>
      <c r="W113" s="141">
        <f t="shared" si="39"/>
        <v>969.20156249999968</v>
      </c>
      <c r="X113" s="100"/>
      <c r="Y113" s="151">
        <f t="shared" si="41"/>
        <v>24.5</v>
      </c>
      <c r="Z113" s="152">
        <f t="shared" si="42"/>
        <v>23.33</v>
      </c>
      <c r="AA113" s="152">
        <f t="shared" si="43"/>
        <v>24.02</v>
      </c>
      <c r="AB113" s="152">
        <f t="shared" si="44"/>
        <v>25</v>
      </c>
      <c r="AC113" s="152">
        <f t="shared" si="45"/>
        <v>0</v>
      </c>
      <c r="AD113" s="153">
        <f t="shared" si="46"/>
        <v>24.5</v>
      </c>
    </row>
    <row r="114" spans="2:30">
      <c r="B114" s="124" t="s">
        <v>182</v>
      </c>
      <c r="C114" s="98" t="s">
        <v>69</v>
      </c>
      <c r="D114" s="99" t="s">
        <v>72</v>
      </c>
      <c r="E114" s="102"/>
      <c r="F114" s="116">
        <v>861.5124999999997</v>
      </c>
      <c r="G114" s="116">
        <v>904.58812499999976</v>
      </c>
      <c r="H114" s="116">
        <v>753.82343749999973</v>
      </c>
      <c r="I114" s="116">
        <v>844.28224999999975</v>
      </c>
      <c r="J114" s="116">
        <v>818.43687499999976</v>
      </c>
      <c r="K114" s="125">
        <v>861.5124999999997</v>
      </c>
      <c r="M114" s="142">
        <f t="shared" si="31"/>
        <v>767.61</v>
      </c>
      <c r="N114" s="110">
        <f t="shared" si="40"/>
        <v>852.89737499999978</v>
      </c>
      <c r="O114" s="110">
        <f t="shared" si="32"/>
        <v>1023.48</v>
      </c>
      <c r="P114" s="111">
        <v>25</v>
      </c>
      <c r="Q114" s="112">
        <f t="shared" si="33"/>
        <v>818.43687499999976</v>
      </c>
      <c r="R114" s="113">
        <f t="shared" si="34"/>
        <v>861.5124999999997</v>
      </c>
      <c r="S114" s="113">
        <f t="shared" si="35"/>
        <v>904.58812499999976</v>
      </c>
      <c r="T114" s="113" t="str">
        <f t="shared" si="36"/>
        <v>NQ</v>
      </c>
      <c r="U114" s="113">
        <f t="shared" si="37"/>
        <v>844.28224999999975</v>
      </c>
      <c r="V114" s="113">
        <f t="shared" si="38"/>
        <v>818.43687499999976</v>
      </c>
      <c r="W114" s="143">
        <f t="shared" si="39"/>
        <v>861.5124999999997</v>
      </c>
      <c r="X114" s="100"/>
      <c r="Y114" s="154">
        <f t="shared" si="41"/>
        <v>23.75</v>
      </c>
      <c r="Z114" s="104">
        <f t="shared" si="42"/>
        <v>22.62</v>
      </c>
      <c r="AA114" s="104">
        <f t="shared" si="43"/>
        <v>0</v>
      </c>
      <c r="AB114" s="104">
        <f t="shared" si="44"/>
        <v>24.23</v>
      </c>
      <c r="AC114" s="104">
        <f t="shared" si="45"/>
        <v>25</v>
      </c>
      <c r="AD114" s="155">
        <f t="shared" si="46"/>
        <v>23.75</v>
      </c>
    </row>
    <row r="115" spans="2:30">
      <c r="B115" s="124"/>
      <c r="C115" s="98" t="s">
        <v>71</v>
      </c>
      <c r="D115" s="99" t="s">
        <v>70</v>
      </c>
      <c r="E115" s="102"/>
      <c r="F115" s="116">
        <v>861.5124999999997</v>
      </c>
      <c r="G115" s="116">
        <v>904.58812499999976</v>
      </c>
      <c r="H115" s="116">
        <v>753.82343749999973</v>
      </c>
      <c r="I115" s="116">
        <v>844.28224999999975</v>
      </c>
      <c r="J115" s="116">
        <v>818.43687499999976</v>
      </c>
      <c r="K115" s="125">
        <v>861.5124999999997</v>
      </c>
      <c r="M115" s="142">
        <f t="shared" si="31"/>
        <v>767.61</v>
      </c>
      <c r="N115" s="110">
        <f t="shared" si="40"/>
        <v>852.89737499999978</v>
      </c>
      <c r="O115" s="110">
        <f t="shared" si="32"/>
        <v>1023.48</v>
      </c>
      <c r="P115" s="111">
        <v>25</v>
      </c>
      <c r="Q115" s="112">
        <f t="shared" si="33"/>
        <v>818.43687499999976</v>
      </c>
      <c r="R115" s="113">
        <f t="shared" si="34"/>
        <v>861.5124999999997</v>
      </c>
      <c r="S115" s="113">
        <f t="shared" si="35"/>
        <v>904.58812499999976</v>
      </c>
      <c r="T115" s="113" t="str">
        <f t="shared" si="36"/>
        <v>NQ</v>
      </c>
      <c r="U115" s="113">
        <f t="shared" si="37"/>
        <v>844.28224999999975</v>
      </c>
      <c r="V115" s="113">
        <f t="shared" si="38"/>
        <v>818.43687499999976</v>
      </c>
      <c r="W115" s="143">
        <f t="shared" si="39"/>
        <v>861.5124999999997</v>
      </c>
      <c r="X115" s="100"/>
      <c r="Y115" s="154">
        <f t="shared" si="41"/>
        <v>23.75</v>
      </c>
      <c r="Z115" s="104">
        <f t="shared" si="42"/>
        <v>22.62</v>
      </c>
      <c r="AA115" s="104">
        <f t="shared" si="43"/>
        <v>0</v>
      </c>
      <c r="AB115" s="104">
        <f t="shared" si="44"/>
        <v>24.23</v>
      </c>
      <c r="AC115" s="104">
        <f t="shared" si="45"/>
        <v>25</v>
      </c>
      <c r="AD115" s="155">
        <f t="shared" si="46"/>
        <v>23.75</v>
      </c>
    </row>
    <row r="116" spans="2:30">
      <c r="B116" s="124"/>
      <c r="C116" s="98" t="s">
        <v>73</v>
      </c>
      <c r="D116" s="99" t="s">
        <v>74</v>
      </c>
      <c r="E116" s="102"/>
      <c r="F116" s="116">
        <v>753.82343749999973</v>
      </c>
      <c r="G116" s="116">
        <v>791.51460937499974</v>
      </c>
      <c r="H116" s="116">
        <v>768.89990624999984</v>
      </c>
      <c r="I116" s="116">
        <v>738.74696874999984</v>
      </c>
      <c r="J116" s="116">
        <v>716.13226562499983</v>
      </c>
      <c r="K116" s="125">
        <v>753.82343749999973</v>
      </c>
      <c r="M116" s="142">
        <f t="shared" si="31"/>
        <v>678.44</v>
      </c>
      <c r="N116" s="110">
        <f t="shared" si="40"/>
        <v>753.82343749999973</v>
      </c>
      <c r="O116" s="110">
        <f t="shared" si="32"/>
        <v>904.59</v>
      </c>
      <c r="P116" s="111">
        <v>25</v>
      </c>
      <c r="Q116" s="112">
        <f t="shared" si="33"/>
        <v>716.13226562499983</v>
      </c>
      <c r="R116" s="113">
        <f t="shared" si="34"/>
        <v>753.82343749999973</v>
      </c>
      <c r="S116" s="113">
        <f t="shared" si="35"/>
        <v>791.51460937499974</v>
      </c>
      <c r="T116" s="113">
        <f t="shared" si="36"/>
        <v>768.89990624999984</v>
      </c>
      <c r="U116" s="113">
        <f t="shared" si="37"/>
        <v>738.74696874999984</v>
      </c>
      <c r="V116" s="113">
        <f t="shared" si="38"/>
        <v>716.13226562499983</v>
      </c>
      <c r="W116" s="143">
        <f t="shared" si="39"/>
        <v>753.82343749999973</v>
      </c>
      <c r="X116" s="100"/>
      <c r="Y116" s="154">
        <f t="shared" si="41"/>
        <v>23.75</v>
      </c>
      <c r="Z116" s="104">
        <f t="shared" si="42"/>
        <v>22.62</v>
      </c>
      <c r="AA116" s="104">
        <f t="shared" si="43"/>
        <v>23.28</v>
      </c>
      <c r="AB116" s="104">
        <f t="shared" si="44"/>
        <v>24.23</v>
      </c>
      <c r="AC116" s="104">
        <f t="shared" si="45"/>
        <v>25</v>
      </c>
      <c r="AD116" s="155">
        <f t="shared" si="46"/>
        <v>23.75</v>
      </c>
    </row>
    <row r="117" spans="2:30">
      <c r="B117" s="124"/>
      <c r="C117" s="98" t="s">
        <v>75</v>
      </c>
      <c r="D117" s="99" t="s">
        <v>76</v>
      </c>
      <c r="E117" s="102"/>
      <c r="F117" s="116">
        <v>646.13437499999998</v>
      </c>
      <c r="G117" s="116">
        <v>678.44109374999994</v>
      </c>
      <c r="H117" s="116">
        <v>659.0570624999998</v>
      </c>
      <c r="I117" s="116">
        <v>633.21168749999993</v>
      </c>
      <c r="J117" s="116">
        <v>613.8276562499999</v>
      </c>
      <c r="K117" s="125">
        <v>646.13437499999998</v>
      </c>
      <c r="M117" s="142">
        <f t="shared" si="31"/>
        <v>581.52</v>
      </c>
      <c r="N117" s="110">
        <f t="shared" si="40"/>
        <v>646.13437499999998</v>
      </c>
      <c r="O117" s="110">
        <f t="shared" si="32"/>
        <v>775.36</v>
      </c>
      <c r="P117" s="111">
        <v>25</v>
      </c>
      <c r="Q117" s="112">
        <f t="shared" si="33"/>
        <v>613.8276562499999</v>
      </c>
      <c r="R117" s="113">
        <f t="shared" si="34"/>
        <v>646.13437499999998</v>
      </c>
      <c r="S117" s="113">
        <f t="shared" si="35"/>
        <v>678.44109374999994</v>
      </c>
      <c r="T117" s="113">
        <f t="shared" si="36"/>
        <v>659.0570624999998</v>
      </c>
      <c r="U117" s="113">
        <f t="shared" si="37"/>
        <v>633.21168749999993</v>
      </c>
      <c r="V117" s="113">
        <f t="shared" si="38"/>
        <v>613.8276562499999</v>
      </c>
      <c r="W117" s="143">
        <f t="shared" si="39"/>
        <v>646.13437499999998</v>
      </c>
      <c r="X117" s="100"/>
      <c r="Y117" s="154">
        <f t="shared" si="41"/>
        <v>23.75</v>
      </c>
      <c r="Z117" s="104">
        <f t="shared" si="42"/>
        <v>22.62</v>
      </c>
      <c r="AA117" s="104">
        <f t="shared" si="43"/>
        <v>23.28</v>
      </c>
      <c r="AB117" s="104">
        <f t="shared" si="44"/>
        <v>24.23</v>
      </c>
      <c r="AC117" s="104">
        <f t="shared" si="45"/>
        <v>25</v>
      </c>
      <c r="AD117" s="155">
        <f t="shared" si="46"/>
        <v>23.75</v>
      </c>
    </row>
    <row r="118" spans="2:30">
      <c r="B118" s="124"/>
      <c r="C118" s="98" t="s">
        <v>77</v>
      </c>
      <c r="D118" s="99" t="s">
        <v>78</v>
      </c>
      <c r="E118" s="102"/>
      <c r="F118" s="116">
        <v>538.4453125</v>
      </c>
      <c r="G118" s="116">
        <v>565.36757812499991</v>
      </c>
      <c r="H118" s="116">
        <v>549.21421874999987</v>
      </c>
      <c r="I118" s="116">
        <v>527.67640624999979</v>
      </c>
      <c r="J118" s="116">
        <v>511.52304687499986</v>
      </c>
      <c r="K118" s="125">
        <v>538.4453125</v>
      </c>
      <c r="M118" s="142">
        <f t="shared" si="31"/>
        <v>484.6</v>
      </c>
      <c r="N118" s="110">
        <f t="shared" si="40"/>
        <v>538.4453125</v>
      </c>
      <c r="O118" s="110">
        <f t="shared" si="32"/>
        <v>646.13</v>
      </c>
      <c r="P118" s="111">
        <v>25</v>
      </c>
      <c r="Q118" s="112">
        <f t="shared" si="33"/>
        <v>511.52304687499986</v>
      </c>
      <c r="R118" s="113">
        <f t="shared" si="34"/>
        <v>538.4453125</v>
      </c>
      <c r="S118" s="113">
        <f t="shared" si="35"/>
        <v>565.36757812499991</v>
      </c>
      <c r="T118" s="113">
        <f t="shared" si="36"/>
        <v>549.21421874999987</v>
      </c>
      <c r="U118" s="113">
        <f t="shared" si="37"/>
        <v>527.67640624999979</v>
      </c>
      <c r="V118" s="113">
        <f t="shared" si="38"/>
        <v>511.52304687499986</v>
      </c>
      <c r="W118" s="143">
        <f t="shared" si="39"/>
        <v>538.4453125</v>
      </c>
      <c r="X118" s="100"/>
      <c r="Y118" s="154">
        <f t="shared" si="41"/>
        <v>23.75</v>
      </c>
      <c r="Z118" s="104">
        <f t="shared" si="42"/>
        <v>22.62</v>
      </c>
      <c r="AA118" s="104">
        <f t="shared" si="43"/>
        <v>23.28</v>
      </c>
      <c r="AB118" s="104">
        <f t="shared" si="44"/>
        <v>24.23</v>
      </c>
      <c r="AC118" s="104">
        <f t="shared" si="45"/>
        <v>25</v>
      </c>
      <c r="AD118" s="155">
        <f t="shared" si="46"/>
        <v>23.75</v>
      </c>
    </row>
    <row r="119" spans="2:30">
      <c r="B119" s="124"/>
      <c r="C119" s="98" t="s">
        <v>79</v>
      </c>
      <c r="D119" s="99" t="s">
        <v>80</v>
      </c>
      <c r="E119" s="102"/>
      <c r="F119" s="116">
        <v>538.4453125</v>
      </c>
      <c r="G119" s="116">
        <v>565.36757812499991</v>
      </c>
      <c r="H119" s="116">
        <v>549.21421874999987</v>
      </c>
      <c r="I119" s="116">
        <v>527.67640624999979</v>
      </c>
      <c r="J119" s="116">
        <v>511.52304687499986</v>
      </c>
      <c r="K119" s="125">
        <v>538.4453125</v>
      </c>
      <c r="M119" s="142">
        <f t="shared" si="31"/>
        <v>484.6</v>
      </c>
      <c r="N119" s="110">
        <f t="shared" si="40"/>
        <v>538.4453125</v>
      </c>
      <c r="O119" s="110">
        <f t="shared" si="32"/>
        <v>646.13</v>
      </c>
      <c r="P119" s="111">
        <v>25</v>
      </c>
      <c r="Q119" s="112">
        <f t="shared" si="33"/>
        <v>511.52304687499986</v>
      </c>
      <c r="R119" s="113">
        <f t="shared" si="34"/>
        <v>538.4453125</v>
      </c>
      <c r="S119" s="113">
        <f t="shared" si="35"/>
        <v>565.36757812499991</v>
      </c>
      <c r="T119" s="113">
        <f t="shared" si="36"/>
        <v>549.21421874999987</v>
      </c>
      <c r="U119" s="113">
        <f t="shared" si="37"/>
        <v>527.67640624999979</v>
      </c>
      <c r="V119" s="113">
        <f t="shared" si="38"/>
        <v>511.52304687499986</v>
      </c>
      <c r="W119" s="143">
        <f t="shared" si="39"/>
        <v>538.4453125</v>
      </c>
      <c r="X119" s="100"/>
      <c r="Y119" s="154">
        <f t="shared" si="41"/>
        <v>23.75</v>
      </c>
      <c r="Z119" s="104">
        <f t="shared" si="42"/>
        <v>22.62</v>
      </c>
      <c r="AA119" s="104">
        <f t="shared" si="43"/>
        <v>23.28</v>
      </c>
      <c r="AB119" s="104">
        <f t="shared" si="44"/>
        <v>24.23</v>
      </c>
      <c r="AC119" s="104">
        <f t="shared" si="45"/>
        <v>25</v>
      </c>
      <c r="AD119" s="155">
        <f t="shared" si="46"/>
        <v>23.75</v>
      </c>
    </row>
    <row r="120" spans="2:30">
      <c r="B120" s="124"/>
      <c r="C120" s="98" t="s">
        <v>81</v>
      </c>
      <c r="D120" s="99" t="s">
        <v>82</v>
      </c>
      <c r="E120" s="102"/>
      <c r="F120" s="116">
        <v>538.4453125</v>
      </c>
      <c r="G120" s="116">
        <v>565.36757812499991</v>
      </c>
      <c r="H120" s="116">
        <v>549.21421874999987</v>
      </c>
      <c r="I120" s="116">
        <v>527.67640624999979</v>
      </c>
      <c r="J120" s="116">
        <v>511.52304687499986</v>
      </c>
      <c r="K120" s="125">
        <v>538.4453125</v>
      </c>
      <c r="M120" s="142">
        <f t="shared" si="31"/>
        <v>484.6</v>
      </c>
      <c r="N120" s="110">
        <f t="shared" si="40"/>
        <v>538.4453125</v>
      </c>
      <c r="O120" s="110">
        <f t="shared" si="32"/>
        <v>646.13</v>
      </c>
      <c r="P120" s="111">
        <v>25</v>
      </c>
      <c r="Q120" s="112">
        <f t="shared" si="33"/>
        <v>511.52304687499986</v>
      </c>
      <c r="R120" s="113">
        <f t="shared" si="34"/>
        <v>538.4453125</v>
      </c>
      <c r="S120" s="113">
        <f t="shared" si="35"/>
        <v>565.36757812499991</v>
      </c>
      <c r="T120" s="113">
        <f t="shared" si="36"/>
        <v>549.21421874999987</v>
      </c>
      <c r="U120" s="113">
        <f t="shared" si="37"/>
        <v>527.67640624999979</v>
      </c>
      <c r="V120" s="113">
        <f t="shared" si="38"/>
        <v>511.52304687499986</v>
      </c>
      <c r="W120" s="143">
        <f t="shared" si="39"/>
        <v>538.4453125</v>
      </c>
      <c r="X120" s="100"/>
      <c r="Y120" s="154">
        <f t="shared" si="41"/>
        <v>23.75</v>
      </c>
      <c r="Z120" s="104">
        <f t="shared" si="42"/>
        <v>22.62</v>
      </c>
      <c r="AA120" s="104">
        <f t="shared" si="43"/>
        <v>23.28</v>
      </c>
      <c r="AB120" s="104">
        <f t="shared" si="44"/>
        <v>24.23</v>
      </c>
      <c r="AC120" s="104">
        <f t="shared" si="45"/>
        <v>25</v>
      </c>
      <c r="AD120" s="155">
        <f t="shared" si="46"/>
        <v>23.75</v>
      </c>
    </row>
    <row r="121" spans="2:30">
      <c r="B121" s="124"/>
      <c r="C121" s="98" t="s">
        <v>83</v>
      </c>
      <c r="D121" s="99" t="s">
        <v>84</v>
      </c>
      <c r="E121" s="102"/>
      <c r="F121" s="116">
        <v>538.4453125</v>
      </c>
      <c r="G121" s="116">
        <v>565.36757812499991</v>
      </c>
      <c r="H121" s="116">
        <v>549.21421874999987</v>
      </c>
      <c r="I121" s="116">
        <v>527.67640624999979</v>
      </c>
      <c r="J121" s="116">
        <v>511.52304687499986</v>
      </c>
      <c r="K121" s="125">
        <v>538.4453125</v>
      </c>
      <c r="M121" s="142">
        <f t="shared" si="31"/>
        <v>484.6</v>
      </c>
      <c r="N121" s="110">
        <f t="shared" si="40"/>
        <v>538.4453125</v>
      </c>
      <c r="O121" s="110">
        <f t="shared" si="32"/>
        <v>646.13</v>
      </c>
      <c r="P121" s="111">
        <v>25</v>
      </c>
      <c r="Q121" s="112">
        <f t="shared" si="33"/>
        <v>511.52304687499986</v>
      </c>
      <c r="R121" s="113">
        <f t="shared" si="34"/>
        <v>538.4453125</v>
      </c>
      <c r="S121" s="113">
        <f t="shared" si="35"/>
        <v>565.36757812499991</v>
      </c>
      <c r="T121" s="113">
        <f t="shared" si="36"/>
        <v>549.21421874999987</v>
      </c>
      <c r="U121" s="113">
        <f t="shared" si="37"/>
        <v>527.67640624999979</v>
      </c>
      <c r="V121" s="113">
        <f t="shared" si="38"/>
        <v>511.52304687499986</v>
      </c>
      <c r="W121" s="143">
        <f t="shared" si="39"/>
        <v>538.4453125</v>
      </c>
      <c r="X121" s="100"/>
      <c r="Y121" s="154">
        <f t="shared" si="41"/>
        <v>23.75</v>
      </c>
      <c r="Z121" s="104">
        <f t="shared" si="42"/>
        <v>22.62</v>
      </c>
      <c r="AA121" s="104">
        <f t="shared" si="43"/>
        <v>23.28</v>
      </c>
      <c r="AB121" s="104">
        <f t="shared" si="44"/>
        <v>24.23</v>
      </c>
      <c r="AC121" s="104">
        <f t="shared" si="45"/>
        <v>25</v>
      </c>
      <c r="AD121" s="155">
        <f t="shared" si="46"/>
        <v>23.75</v>
      </c>
    </row>
    <row r="122" spans="2:30">
      <c r="B122" s="124"/>
      <c r="C122" s="98" t="s">
        <v>85</v>
      </c>
      <c r="D122" s="99" t="s">
        <v>125</v>
      </c>
      <c r="E122" s="102"/>
      <c r="F122" s="116">
        <v>646.13437499999998</v>
      </c>
      <c r="G122" s="116">
        <v>678.44109374999994</v>
      </c>
      <c r="H122" s="116">
        <v>659.0570624999998</v>
      </c>
      <c r="I122" s="116">
        <v>633.21168749999993</v>
      </c>
      <c r="J122" s="116">
        <v>527.67640624999979</v>
      </c>
      <c r="K122" s="125">
        <v>646.13437499999998</v>
      </c>
      <c r="M122" s="142">
        <f t="shared" si="31"/>
        <v>581.52</v>
      </c>
      <c r="N122" s="110">
        <f t="shared" si="40"/>
        <v>646.13437499999998</v>
      </c>
      <c r="O122" s="110">
        <f t="shared" si="32"/>
        <v>775.36</v>
      </c>
      <c r="P122" s="111">
        <v>25</v>
      </c>
      <c r="Q122" s="112">
        <f t="shared" si="33"/>
        <v>633.21168749999993</v>
      </c>
      <c r="R122" s="113">
        <f t="shared" si="34"/>
        <v>646.13437499999998</v>
      </c>
      <c r="S122" s="113">
        <f t="shared" si="35"/>
        <v>678.44109374999994</v>
      </c>
      <c r="T122" s="113">
        <f t="shared" si="36"/>
        <v>659.0570624999998</v>
      </c>
      <c r="U122" s="113">
        <f t="shared" si="37"/>
        <v>633.21168749999993</v>
      </c>
      <c r="V122" s="113" t="str">
        <f t="shared" si="38"/>
        <v>NQ</v>
      </c>
      <c r="W122" s="143">
        <f t="shared" si="39"/>
        <v>646.13437499999998</v>
      </c>
      <c r="X122" s="100"/>
      <c r="Y122" s="154">
        <f t="shared" si="41"/>
        <v>24.5</v>
      </c>
      <c r="Z122" s="104">
        <f t="shared" si="42"/>
        <v>23.33</v>
      </c>
      <c r="AA122" s="104">
        <f t="shared" si="43"/>
        <v>24.02</v>
      </c>
      <c r="AB122" s="104">
        <f t="shared" si="44"/>
        <v>25</v>
      </c>
      <c r="AC122" s="104">
        <f t="shared" si="45"/>
        <v>0</v>
      </c>
      <c r="AD122" s="155">
        <f t="shared" si="46"/>
        <v>24.5</v>
      </c>
    </row>
    <row r="123" spans="2:30">
      <c r="B123" s="124"/>
      <c r="C123" s="98" t="s">
        <v>86</v>
      </c>
      <c r="D123" s="99" t="s">
        <v>87</v>
      </c>
      <c r="E123" s="102"/>
      <c r="F123" s="116">
        <v>484.60078124999984</v>
      </c>
      <c r="G123" s="116">
        <v>508.83082031249984</v>
      </c>
      <c r="H123" s="116">
        <v>494.29279687499991</v>
      </c>
      <c r="I123" s="116">
        <v>474.90876562499989</v>
      </c>
      <c r="J123" s="116">
        <v>460.3707421874999</v>
      </c>
      <c r="K123" s="125">
        <v>484.60078124999984</v>
      </c>
      <c r="M123" s="142">
        <f t="shared" si="31"/>
        <v>436.14</v>
      </c>
      <c r="N123" s="110">
        <f t="shared" si="40"/>
        <v>484.60078124999984</v>
      </c>
      <c r="O123" s="110">
        <f t="shared" si="32"/>
        <v>581.52</v>
      </c>
      <c r="P123" s="111">
        <v>25</v>
      </c>
      <c r="Q123" s="112">
        <f t="shared" si="33"/>
        <v>460.3707421874999</v>
      </c>
      <c r="R123" s="113">
        <f t="shared" si="34"/>
        <v>484.60078124999984</v>
      </c>
      <c r="S123" s="113">
        <f t="shared" si="35"/>
        <v>508.83082031249984</v>
      </c>
      <c r="T123" s="113">
        <f t="shared" si="36"/>
        <v>494.29279687499991</v>
      </c>
      <c r="U123" s="113">
        <f t="shared" si="37"/>
        <v>474.90876562499989</v>
      </c>
      <c r="V123" s="113">
        <f t="shared" si="38"/>
        <v>460.3707421874999</v>
      </c>
      <c r="W123" s="143">
        <f t="shared" si="39"/>
        <v>484.60078124999984</v>
      </c>
      <c r="X123" s="100"/>
      <c r="Y123" s="154">
        <f t="shared" si="41"/>
        <v>23.75</v>
      </c>
      <c r="Z123" s="104">
        <f t="shared" si="42"/>
        <v>22.62</v>
      </c>
      <c r="AA123" s="104">
        <f t="shared" si="43"/>
        <v>23.28</v>
      </c>
      <c r="AB123" s="104">
        <f t="shared" si="44"/>
        <v>24.23</v>
      </c>
      <c r="AC123" s="104">
        <f t="shared" si="45"/>
        <v>25</v>
      </c>
      <c r="AD123" s="155">
        <f t="shared" si="46"/>
        <v>23.75</v>
      </c>
    </row>
    <row r="124" spans="2:30">
      <c r="B124" s="124"/>
      <c r="C124" s="98" t="s">
        <v>88</v>
      </c>
      <c r="D124" s="99" t="s">
        <v>89</v>
      </c>
      <c r="E124" s="102"/>
      <c r="F124" s="116">
        <v>376.91171874999986</v>
      </c>
      <c r="G124" s="116">
        <v>395.75730468749987</v>
      </c>
      <c r="H124" s="116">
        <v>384.44995312499992</v>
      </c>
      <c r="I124" s="116">
        <v>369.37348437499992</v>
      </c>
      <c r="J124" s="116">
        <v>358.06613281249992</v>
      </c>
      <c r="K124" s="125">
        <v>376.91171874999986</v>
      </c>
      <c r="M124" s="142">
        <f t="shared" si="31"/>
        <v>339.22</v>
      </c>
      <c r="N124" s="110">
        <f t="shared" si="40"/>
        <v>376.91171874999986</v>
      </c>
      <c r="O124" s="110">
        <f t="shared" si="32"/>
        <v>452.29</v>
      </c>
      <c r="P124" s="111">
        <v>25</v>
      </c>
      <c r="Q124" s="112">
        <f t="shared" si="33"/>
        <v>358.06613281249992</v>
      </c>
      <c r="R124" s="113">
        <f t="shared" si="34"/>
        <v>376.91171874999986</v>
      </c>
      <c r="S124" s="113">
        <f t="shared" si="35"/>
        <v>395.75730468749987</v>
      </c>
      <c r="T124" s="113">
        <f t="shared" si="36"/>
        <v>384.44995312499992</v>
      </c>
      <c r="U124" s="113">
        <f t="shared" si="37"/>
        <v>369.37348437499992</v>
      </c>
      <c r="V124" s="113">
        <f t="shared" si="38"/>
        <v>358.06613281249992</v>
      </c>
      <c r="W124" s="143">
        <f t="shared" si="39"/>
        <v>376.91171874999986</v>
      </c>
      <c r="X124" s="100"/>
      <c r="Y124" s="154">
        <f t="shared" si="41"/>
        <v>23.75</v>
      </c>
      <c r="Z124" s="104">
        <f t="shared" si="42"/>
        <v>22.62</v>
      </c>
      <c r="AA124" s="104">
        <f t="shared" si="43"/>
        <v>23.28</v>
      </c>
      <c r="AB124" s="104">
        <f t="shared" si="44"/>
        <v>24.23</v>
      </c>
      <c r="AC124" s="104">
        <f t="shared" si="45"/>
        <v>25</v>
      </c>
      <c r="AD124" s="155">
        <f t="shared" si="46"/>
        <v>23.75</v>
      </c>
    </row>
    <row r="125" spans="2:30">
      <c r="B125" s="124"/>
      <c r="C125" s="98" t="s">
        <v>90</v>
      </c>
      <c r="D125" s="99" t="s">
        <v>91</v>
      </c>
      <c r="E125" s="102"/>
      <c r="F125" s="116">
        <v>323.06718749999999</v>
      </c>
      <c r="G125" s="116">
        <v>339.22054687499997</v>
      </c>
      <c r="H125" s="116">
        <v>329.5285312499999</v>
      </c>
      <c r="I125" s="116">
        <v>316.60584374999996</v>
      </c>
      <c r="J125" s="116">
        <v>306.91382812499995</v>
      </c>
      <c r="K125" s="125">
        <v>323.06718749999999</v>
      </c>
      <c r="M125" s="142">
        <f t="shared" si="31"/>
        <v>290.76</v>
      </c>
      <c r="N125" s="110">
        <f t="shared" si="40"/>
        <v>323.06718749999999</v>
      </c>
      <c r="O125" s="110">
        <f t="shared" si="32"/>
        <v>387.68</v>
      </c>
      <c r="P125" s="111">
        <v>25</v>
      </c>
      <c r="Q125" s="112">
        <f t="shared" si="33"/>
        <v>306.91382812499995</v>
      </c>
      <c r="R125" s="113">
        <f t="shared" si="34"/>
        <v>323.06718749999999</v>
      </c>
      <c r="S125" s="113">
        <f t="shared" si="35"/>
        <v>339.22054687499997</v>
      </c>
      <c r="T125" s="113">
        <f t="shared" si="36"/>
        <v>329.5285312499999</v>
      </c>
      <c r="U125" s="113">
        <f t="shared" si="37"/>
        <v>316.60584374999996</v>
      </c>
      <c r="V125" s="113">
        <f t="shared" si="38"/>
        <v>306.91382812499995</v>
      </c>
      <c r="W125" s="143">
        <f t="shared" si="39"/>
        <v>323.06718749999999</v>
      </c>
      <c r="X125" s="100"/>
      <c r="Y125" s="154">
        <f t="shared" si="41"/>
        <v>23.75</v>
      </c>
      <c r="Z125" s="104">
        <f t="shared" si="42"/>
        <v>22.62</v>
      </c>
      <c r="AA125" s="104">
        <f t="shared" si="43"/>
        <v>23.28</v>
      </c>
      <c r="AB125" s="104">
        <f t="shared" si="44"/>
        <v>24.23</v>
      </c>
      <c r="AC125" s="104">
        <f t="shared" si="45"/>
        <v>25</v>
      </c>
      <c r="AD125" s="155">
        <f t="shared" si="46"/>
        <v>23.75</v>
      </c>
    </row>
    <row r="126" spans="2:30">
      <c r="B126" s="124"/>
      <c r="C126" s="98" t="s">
        <v>92</v>
      </c>
      <c r="D126" s="99" t="s">
        <v>93</v>
      </c>
      <c r="E126" s="102"/>
      <c r="F126" s="116">
        <v>646.13437499999998</v>
      </c>
      <c r="G126" s="116">
        <v>678.44109374999994</v>
      </c>
      <c r="H126" s="116">
        <v>659.0570624999998</v>
      </c>
      <c r="I126" s="116">
        <v>633.21168749999993</v>
      </c>
      <c r="J126" s="116">
        <v>613.8276562499999</v>
      </c>
      <c r="K126" s="125">
        <v>646.13437499999998</v>
      </c>
      <c r="M126" s="142">
        <f t="shared" si="31"/>
        <v>581.52</v>
      </c>
      <c r="N126" s="110">
        <f t="shared" si="40"/>
        <v>646.13437499999998</v>
      </c>
      <c r="O126" s="110">
        <f t="shared" si="32"/>
        <v>775.36</v>
      </c>
      <c r="P126" s="111">
        <v>25</v>
      </c>
      <c r="Q126" s="112">
        <f t="shared" si="33"/>
        <v>613.8276562499999</v>
      </c>
      <c r="R126" s="113">
        <f t="shared" si="34"/>
        <v>646.13437499999998</v>
      </c>
      <c r="S126" s="113">
        <f t="shared" si="35"/>
        <v>678.44109374999994</v>
      </c>
      <c r="T126" s="113">
        <f t="shared" si="36"/>
        <v>659.0570624999998</v>
      </c>
      <c r="U126" s="113">
        <f t="shared" si="37"/>
        <v>633.21168749999993</v>
      </c>
      <c r="V126" s="113">
        <f t="shared" si="38"/>
        <v>613.8276562499999</v>
      </c>
      <c r="W126" s="143">
        <f t="shared" si="39"/>
        <v>646.13437499999998</v>
      </c>
      <c r="X126" s="100"/>
      <c r="Y126" s="154">
        <f t="shared" si="41"/>
        <v>23.75</v>
      </c>
      <c r="Z126" s="104">
        <f t="shared" si="42"/>
        <v>22.62</v>
      </c>
      <c r="AA126" s="104">
        <f t="shared" si="43"/>
        <v>23.28</v>
      </c>
      <c r="AB126" s="104">
        <f t="shared" si="44"/>
        <v>24.23</v>
      </c>
      <c r="AC126" s="104">
        <f t="shared" si="45"/>
        <v>25</v>
      </c>
      <c r="AD126" s="155">
        <f t="shared" si="46"/>
        <v>23.75</v>
      </c>
    </row>
    <row r="127" spans="2:30">
      <c r="B127" s="124"/>
      <c r="C127" s="98" t="s">
        <v>94</v>
      </c>
      <c r="D127" s="99" t="s">
        <v>95</v>
      </c>
      <c r="E127" s="102"/>
      <c r="F127" s="116">
        <v>484.60078124999984</v>
      </c>
      <c r="G127" s="116">
        <v>508.83082031249984</v>
      </c>
      <c r="H127" s="116">
        <v>494.29279687499991</v>
      </c>
      <c r="I127" s="116">
        <v>474.90876562499989</v>
      </c>
      <c r="J127" s="116">
        <v>460.3707421874999</v>
      </c>
      <c r="K127" s="125">
        <v>484.60078124999984</v>
      </c>
      <c r="M127" s="142">
        <f t="shared" si="31"/>
        <v>436.14</v>
      </c>
      <c r="N127" s="110">
        <f t="shared" si="40"/>
        <v>484.60078124999984</v>
      </c>
      <c r="O127" s="110">
        <f t="shared" si="32"/>
        <v>581.52</v>
      </c>
      <c r="P127" s="111">
        <v>25</v>
      </c>
      <c r="Q127" s="112">
        <f t="shared" si="33"/>
        <v>460.3707421874999</v>
      </c>
      <c r="R127" s="113">
        <f t="shared" si="34"/>
        <v>484.60078124999984</v>
      </c>
      <c r="S127" s="113">
        <f t="shared" si="35"/>
        <v>508.83082031249984</v>
      </c>
      <c r="T127" s="113">
        <f t="shared" si="36"/>
        <v>494.29279687499991</v>
      </c>
      <c r="U127" s="113">
        <f t="shared" si="37"/>
        <v>474.90876562499989</v>
      </c>
      <c r="V127" s="113">
        <f t="shared" si="38"/>
        <v>460.3707421874999</v>
      </c>
      <c r="W127" s="143">
        <f t="shared" si="39"/>
        <v>484.60078124999984</v>
      </c>
      <c r="X127" s="100"/>
      <c r="Y127" s="154">
        <f t="shared" si="41"/>
        <v>23.75</v>
      </c>
      <c r="Z127" s="104">
        <f t="shared" si="42"/>
        <v>22.62</v>
      </c>
      <c r="AA127" s="104">
        <f t="shared" si="43"/>
        <v>23.28</v>
      </c>
      <c r="AB127" s="104">
        <f t="shared" si="44"/>
        <v>24.23</v>
      </c>
      <c r="AC127" s="104">
        <f t="shared" si="45"/>
        <v>25</v>
      </c>
      <c r="AD127" s="155">
        <f t="shared" si="46"/>
        <v>23.75</v>
      </c>
    </row>
    <row r="128" spans="2:30">
      <c r="B128" s="124"/>
      <c r="C128" s="98" t="s">
        <v>96</v>
      </c>
      <c r="D128" s="99" t="s">
        <v>97</v>
      </c>
      <c r="E128" s="102"/>
      <c r="F128" s="116">
        <v>376.91171874999986</v>
      </c>
      <c r="G128" s="116">
        <v>395.75730468749987</v>
      </c>
      <c r="H128" s="116">
        <v>384.44995312499992</v>
      </c>
      <c r="I128" s="116">
        <v>369.37348437499992</v>
      </c>
      <c r="J128" s="116">
        <v>358.06613281249992</v>
      </c>
      <c r="K128" s="125">
        <v>376.91171874999986</v>
      </c>
      <c r="M128" s="142">
        <f t="shared" si="31"/>
        <v>339.22</v>
      </c>
      <c r="N128" s="110">
        <f t="shared" si="40"/>
        <v>376.91171874999986</v>
      </c>
      <c r="O128" s="110">
        <f t="shared" si="32"/>
        <v>452.29</v>
      </c>
      <c r="P128" s="111">
        <v>25</v>
      </c>
      <c r="Q128" s="112">
        <f t="shared" si="33"/>
        <v>358.06613281249992</v>
      </c>
      <c r="R128" s="113">
        <f t="shared" si="34"/>
        <v>376.91171874999986</v>
      </c>
      <c r="S128" s="113">
        <f t="shared" si="35"/>
        <v>395.75730468749987</v>
      </c>
      <c r="T128" s="113">
        <f t="shared" si="36"/>
        <v>384.44995312499992</v>
      </c>
      <c r="U128" s="113">
        <f t="shared" si="37"/>
        <v>369.37348437499992</v>
      </c>
      <c r="V128" s="113">
        <f t="shared" si="38"/>
        <v>358.06613281249992</v>
      </c>
      <c r="W128" s="143">
        <f t="shared" si="39"/>
        <v>376.91171874999986</v>
      </c>
      <c r="X128" s="100"/>
      <c r="Y128" s="154">
        <f t="shared" si="41"/>
        <v>23.75</v>
      </c>
      <c r="Z128" s="104">
        <f t="shared" si="42"/>
        <v>22.62</v>
      </c>
      <c r="AA128" s="104">
        <f t="shared" si="43"/>
        <v>23.28</v>
      </c>
      <c r="AB128" s="104">
        <f t="shared" si="44"/>
        <v>24.23</v>
      </c>
      <c r="AC128" s="104">
        <f t="shared" si="45"/>
        <v>25</v>
      </c>
      <c r="AD128" s="155">
        <f t="shared" si="46"/>
        <v>23.75</v>
      </c>
    </row>
    <row r="129" spans="2:30">
      <c r="B129" s="124"/>
      <c r="C129" s="98" t="s">
        <v>98</v>
      </c>
      <c r="D129" s="99" t="s">
        <v>68</v>
      </c>
      <c r="E129" s="102"/>
      <c r="F129" s="116">
        <v>969.20156249999968</v>
      </c>
      <c r="G129" s="116">
        <v>1017.6616406249997</v>
      </c>
      <c r="H129" s="116">
        <v>988.58559374999982</v>
      </c>
      <c r="I129" s="116">
        <v>949.81753124999977</v>
      </c>
      <c r="J129" s="116">
        <v>861.5124999999997</v>
      </c>
      <c r="K129" s="125">
        <v>969.20156249999968</v>
      </c>
      <c r="M129" s="142">
        <f t="shared" si="31"/>
        <v>872.28</v>
      </c>
      <c r="N129" s="110">
        <f t="shared" si="40"/>
        <v>969.20156249999968</v>
      </c>
      <c r="O129" s="110">
        <f t="shared" si="32"/>
        <v>1163.04</v>
      </c>
      <c r="P129" s="111">
        <v>25</v>
      </c>
      <c r="Q129" s="112">
        <f t="shared" si="33"/>
        <v>949.81753124999977</v>
      </c>
      <c r="R129" s="113">
        <f t="shared" si="34"/>
        <v>969.20156249999968</v>
      </c>
      <c r="S129" s="113">
        <f t="shared" si="35"/>
        <v>1017.6616406249997</v>
      </c>
      <c r="T129" s="113">
        <f t="shared" si="36"/>
        <v>988.58559374999982</v>
      </c>
      <c r="U129" s="113">
        <f t="shared" si="37"/>
        <v>949.81753124999977</v>
      </c>
      <c r="V129" s="113" t="str">
        <f t="shared" si="38"/>
        <v>NQ</v>
      </c>
      <c r="W129" s="143">
        <f t="shared" si="39"/>
        <v>969.20156249999968</v>
      </c>
      <c r="X129" s="100"/>
      <c r="Y129" s="154">
        <f t="shared" si="41"/>
        <v>24.5</v>
      </c>
      <c r="Z129" s="104">
        <f t="shared" si="42"/>
        <v>23.33</v>
      </c>
      <c r="AA129" s="104">
        <f t="shared" si="43"/>
        <v>24.02</v>
      </c>
      <c r="AB129" s="104">
        <f t="shared" si="44"/>
        <v>25</v>
      </c>
      <c r="AC129" s="104">
        <f t="shared" si="45"/>
        <v>0</v>
      </c>
      <c r="AD129" s="155">
        <f t="shared" si="46"/>
        <v>24.5</v>
      </c>
    </row>
    <row r="130" spans="2:30">
      <c r="B130" s="124"/>
      <c r="C130" s="98" t="s">
        <v>99</v>
      </c>
      <c r="D130" s="99" t="s">
        <v>72</v>
      </c>
      <c r="E130" s="102"/>
      <c r="F130" s="116">
        <v>861.5124999999997</v>
      </c>
      <c r="G130" s="116">
        <v>904.58812499999976</v>
      </c>
      <c r="H130" s="116">
        <v>753.82343749999973</v>
      </c>
      <c r="I130" s="116">
        <v>844.28224999999975</v>
      </c>
      <c r="J130" s="116">
        <v>818.43687499999976</v>
      </c>
      <c r="K130" s="125">
        <v>861.5124999999997</v>
      </c>
      <c r="M130" s="142">
        <f t="shared" si="31"/>
        <v>767.61</v>
      </c>
      <c r="N130" s="110">
        <f t="shared" si="40"/>
        <v>852.89737499999978</v>
      </c>
      <c r="O130" s="110">
        <f t="shared" si="32"/>
        <v>1023.48</v>
      </c>
      <c r="P130" s="111">
        <v>25</v>
      </c>
      <c r="Q130" s="112">
        <f t="shared" si="33"/>
        <v>818.43687499999976</v>
      </c>
      <c r="R130" s="113">
        <f t="shared" si="34"/>
        <v>861.5124999999997</v>
      </c>
      <c r="S130" s="113">
        <f t="shared" si="35"/>
        <v>904.58812499999976</v>
      </c>
      <c r="T130" s="113" t="str">
        <f t="shared" si="36"/>
        <v>NQ</v>
      </c>
      <c r="U130" s="113">
        <f t="shared" si="37"/>
        <v>844.28224999999975</v>
      </c>
      <c r="V130" s="113">
        <f t="shared" si="38"/>
        <v>818.43687499999976</v>
      </c>
      <c r="W130" s="143">
        <f t="shared" si="39"/>
        <v>861.5124999999997</v>
      </c>
      <c r="X130" s="100"/>
      <c r="Y130" s="154">
        <f t="shared" si="41"/>
        <v>23.75</v>
      </c>
      <c r="Z130" s="104">
        <f t="shared" si="42"/>
        <v>22.62</v>
      </c>
      <c r="AA130" s="104">
        <f t="shared" si="43"/>
        <v>0</v>
      </c>
      <c r="AB130" s="104">
        <f t="shared" si="44"/>
        <v>24.23</v>
      </c>
      <c r="AC130" s="104">
        <f t="shared" si="45"/>
        <v>25</v>
      </c>
      <c r="AD130" s="155">
        <f t="shared" si="46"/>
        <v>23.75</v>
      </c>
    </row>
    <row r="131" spans="2:30">
      <c r="B131" s="124"/>
      <c r="C131" s="98" t="s">
        <v>100</v>
      </c>
      <c r="D131" s="99" t="s">
        <v>70</v>
      </c>
      <c r="E131" s="102"/>
      <c r="F131" s="116">
        <v>861.5124999999997</v>
      </c>
      <c r="G131" s="116">
        <v>904.58812499999976</v>
      </c>
      <c r="H131" s="116">
        <v>753.82343749999973</v>
      </c>
      <c r="I131" s="116">
        <v>844.28224999999975</v>
      </c>
      <c r="J131" s="116">
        <v>818.43687499999976</v>
      </c>
      <c r="K131" s="125">
        <v>861.5124999999997</v>
      </c>
      <c r="M131" s="142">
        <f t="shared" si="31"/>
        <v>767.61</v>
      </c>
      <c r="N131" s="110">
        <f t="shared" si="40"/>
        <v>852.89737499999978</v>
      </c>
      <c r="O131" s="110">
        <f t="shared" si="32"/>
        <v>1023.48</v>
      </c>
      <c r="P131" s="111">
        <v>25</v>
      </c>
      <c r="Q131" s="112">
        <f t="shared" si="33"/>
        <v>818.43687499999976</v>
      </c>
      <c r="R131" s="113">
        <f t="shared" si="34"/>
        <v>861.5124999999997</v>
      </c>
      <c r="S131" s="113">
        <f t="shared" si="35"/>
        <v>904.58812499999976</v>
      </c>
      <c r="T131" s="113" t="str">
        <f t="shared" si="36"/>
        <v>NQ</v>
      </c>
      <c r="U131" s="113">
        <f t="shared" si="37"/>
        <v>844.28224999999975</v>
      </c>
      <c r="V131" s="113">
        <f t="shared" si="38"/>
        <v>818.43687499999976</v>
      </c>
      <c r="W131" s="143">
        <f t="shared" si="39"/>
        <v>861.5124999999997</v>
      </c>
      <c r="X131" s="100"/>
      <c r="Y131" s="154">
        <f t="shared" si="41"/>
        <v>23.75</v>
      </c>
      <c r="Z131" s="104">
        <f t="shared" si="42"/>
        <v>22.62</v>
      </c>
      <c r="AA131" s="104">
        <f t="shared" si="43"/>
        <v>0</v>
      </c>
      <c r="AB131" s="104">
        <f t="shared" si="44"/>
        <v>24.23</v>
      </c>
      <c r="AC131" s="104">
        <f t="shared" si="45"/>
        <v>25</v>
      </c>
      <c r="AD131" s="155">
        <f t="shared" si="46"/>
        <v>23.75</v>
      </c>
    </row>
    <row r="132" spans="2:30">
      <c r="B132" s="124"/>
      <c r="C132" s="98" t="s">
        <v>101</v>
      </c>
      <c r="D132" s="99" t="s">
        <v>76</v>
      </c>
      <c r="E132" s="102"/>
      <c r="F132" s="116">
        <v>646.13437499999998</v>
      </c>
      <c r="G132" s="116">
        <v>678.44109374999994</v>
      </c>
      <c r="H132" s="116">
        <v>659.0570624999998</v>
      </c>
      <c r="I132" s="116">
        <v>633.21168749999993</v>
      </c>
      <c r="J132" s="116">
        <v>613.8276562499999</v>
      </c>
      <c r="K132" s="125">
        <v>646.13437499999998</v>
      </c>
      <c r="M132" s="142">
        <f t="shared" si="31"/>
        <v>581.52</v>
      </c>
      <c r="N132" s="110">
        <f t="shared" si="40"/>
        <v>646.13437499999998</v>
      </c>
      <c r="O132" s="110">
        <f t="shared" si="32"/>
        <v>775.36</v>
      </c>
      <c r="P132" s="111">
        <v>25</v>
      </c>
      <c r="Q132" s="112">
        <f t="shared" si="33"/>
        <v>613.8276562499999</v>
      </c>
      <c r="R132" s="113">
        <f t="shared" si="34"/>
        <v>646.13437499999998</v>
      </c>
      <c r="S132" s="113">
        <f t="shared" si="35"/>
        <v>678.44109374999994</v>
      </c>
      <c r="T132" s="113">
        <f t="shared" si="36"/>
        <v>659.0570624999998</v>
      </c>
      <c r="U132" s="113">
        <f t="shared" si="37"/>
        <v>633.21168749999993</v>
      </c>
      <c r="V132" s="113">
        <f t="shared" si="38"/>
        <v>613.8276562499999</v>
      </c>
      <c r="W132" s="143">
        <f t="shared" si="39"/>
        <v>646.13437499999998</v>
      </c>
      <c r="X132" s="100"/>
      <c r="Y132" s="154">
        <f t="shared" si="41"/>
        <v>23.75</v>
      </c>
      <c r="Z132" s="104">
        <f t="shared" si="42"/>
        <v>22.62</v>
      </c>
      <c r="AA132" s="104">
        <f t="shared" si="43"/>
        <v>23.28</v>
      </c>
      <c r="AB132" s="104">
        <f t="shared" si="44"/>
        <v>24.23</v>
      </c>
      <c r="AC132" s="104">
        <f t="shared" si="45"/>
        <v>25</v>
      </c>
      <c r="AD132" s="155">
        <f t="shared" si="46"/>
        <v>23.75</v>
      </c>
    </row>
    <row r="133" spans="2:30">
      <c r="B133" s="124"/>
      <c r="C133" s="98" t="s">
        <v>102</v>
      </c>
      <c r="D133" s="99" t="s">
        <v>78</v>
      </c>
      <c r="E133" s="102"/>
      <c r="F133" s="116">
        <v>538.4453125</v>
      </c>
      <c r="G133" s="116">
        <v>565.36757812499991</v>
      </c>
      <c r="H133" s="116">
        <v>549.21421874999987</v>
      </c>
      <c r="I133" s="116">
        <v>527.67640624999979</v>
      </c>
      <c r="J133" s="116">
        <v>511.52304687499986</v>
      </c>
      <c r="K133" s="125">
        <v>538.4453125</v>
      </c>
      <c r="M133" s="142">
        <f t="shared" si="31"/>
        <v>484.6</v>
      </c>
      <c r="N133" s="110">
        <f t="shared" si="40"/>
        <v>538.4453125</v>
      </c>
      <c r="O133" s="110">
        <f t="shared" si="32"/>
        <v>646.13</v>
      </c>
      <c r="P133" s="111">
        <v>25</v>
      </c>
      <c r="Q133" s="112">
        <f t="shared" si="33"/>
        <v>511.52304687499986</v>
      </c>
      <c r="R133" s="113">
        <f t="shared" si="34"/>
        <v>538.4453125</v>
      </c>
      <c r="S133" s="113">
        <f t="shared" si="35"/>
        <v>565.36757812499991</v>
      </c>
      <c r="T133" s="113">
        <f t="shared" si="36"/>
        <v>549.21421874999987</v>
      </c>
      <c r="U133" s="113">
        <f t="shared" si="37"/>
        <v>527.67640624999979</v>
      </c>
      <c r="V133" s="113">
        <f t="shared" si="38"/>
        <v>511.52304687499986</v>
      </c>
      <c r="W133" s="143">
        <f t="shared" si="39"/>
        <v>538.4453125</v>
      </c>
      <c r="X133" s="100"/>
      <c r="Y133" s="154">
        <f t="shared" si="41"/>
        <v>23.75</v>
      </c>
      <c r="Z133" s="104">
        <f t="shared" si="42"/>
        <v>22.62</v>
      </c>
      <c r="AA133" s="104">
        <f t="shared" si="43"/>
        <v>23.28</v>
      </c>
      <c r="AB133" s="104">
        <f t="shared" si="44"/>
        <v>24.23</v>
      </c>
      <c r="AC133" s="104">
        <f t="shared" si="45"/>
        <v>25</v>
      </c>
      <c r="AD133" s="155">
        <f t="shared" si="46"/>
        <v>23.75</v>
      </c>
    </row>
    <row r="134" spans="2:30">
      <c r="B134" s="124"/>
      <c r="C134" s="98" t="s">
        <v>103</v>
      </c>
      <c r="D134" s="99" t="s">
        <v>80</v>
      </c>
      <c r="E134" s="102"/>
      <c r="F134" s="116">
        <v>646.13437499999998</v>
      </c>
      <c r="G134" s="116">
        <v>678.44109374999994</v>
      </c>
      <c r="H134" s="116">
        <v>659.0570624999998</v>
      </c>
      <c r="I134" s="116">
        <v>633.21168749999993</v>
      </c>
      <c r="J134" s="116">
        <v>613.8276562499999</v>
      </c>
      <c r="K134" s="125">
        <v>646.13437499999998</v>
      </c>
      <c r="M134" s="142">
        <f t="shared" si="31"/>
        <v>581.52</v>
      </c>
      <c r="N134" s="110">
        <f t="shared" si="40"/>
        <v>646.13437499999998</v>
      </c>
      <c r="O134" s="110">
        <f t="shared" si="32"/>
        <v>775.36</v>
      </c>
      <c r="P134" s="111">
        <v>25</v>
      </c>
      <c r="Q134" s="112">
        <f t="shared" si="33"/>
        <v>613.8276562499999</v>
      </c>
      <c r="R134" s="113">
        <f t="shared" si="34"/>
        <v>646.13437499999998</v>
      </c>
      <c r="S134" s="113">
        <f t="shared" si="35"/>
        <v>678.44109374999994</v>
      </c>
      <c r="T134" s="113">
        <f t="shared" si="36"/>
        <v>659.0570624999998</v>
      </c>
      <c r="U134" s="113">
        <f t="shared" si="37"/>
        <v>633.21168749999993</v>
      </c>
      <c r="V134" s="113">
        <f t="shared" si="38"/>
        <v>613.8276562499999</v>
      </c>
      <c r="W134" s="143">
        <f t="shared" si="39"/>
        <v>646.13437499999998</v>
      </c>
      <c r="X134" s="100"/>
      <c r="Y134" s="154">
        <f t="shared" si="41"/>
        <v>23.75</v>
      </c>
      <c r="Z134" s="104">
        <f t="shared" si="42"/>
        <v>22.62</v>
      </c>
      <c r="AA134" s="104">
        <f t="shared" si="43"/>
        <v>23.28</v>
      </c>
      <c r="AB134" s="104">
        <f t="shared" si="44"/>
        <v>24.23</v>
      </c>
      <c r="AC134" s="104">
        <f t="shared" si="45"/>
        <v>25</v>
      </c>
      <c r="AD134" s="155">
        <f t="shared" si="46"/>
        <v>23.75</v>
      </c>
    </row>
    <row r="135" spans="2:30">
      <c r="B135" s="124"/>
      <c r="C135" s="98" t="s">
        <v>104</v>
      </c>
      <c r="D135" s="99" t="s">
        <v>84</v>
      </c>
      <c r="E135" s="102"/>
      <c r="F135" s="116">
        <v>538.4453125</v>
      </c>
      <c r="G135" s="116">
        <v>565.36757812499991</v>
      </c>
      <c r="H135" s="116">
        <v>549.21421874999987</v>
      </c>
      <c r="I135" s="116">
        <v>527.67640624999979</v>
      </c>
      <c r="J135" s="116">
        <v>511.52304687499986</v>
      </c>
      <c r="K135" s="125">
        <v>538.4453125</v>
      </c>
      <c r="M135" s="142">
        <f t="shared" si="31"/>
        <v>484.6</v>
      </c>
      <c r="N135" s="110">
        <f t="shared" si="40"/>
        <v>538.4453125</v>
      </c>
      <c r="O135" s="110">
        <f t="shared" si="32"/>
        <v>646.13</v>
      </c>
      <c r="P135" s="111">
        <v>25</v>
      </c>
      <c r="Q135" s="112">
        <f t="shared" si="33"/>
        <v>511.52304687499986</v>
      </c>
      <c r="R135" s="113">
        <f t="shared" si="34"/>
        <v>538.4453125</v>
      </c>
      <c r="S135" s="113">
        <f t="shared" si="35"/>
        <v>565.36757812499991</v>
      </c>
      <c r="T135" s="113">
        <f t="shared" si="36"/>
        <v>549.21421874999987</v>
      </c>
      <c r="U135" s="113">
        <f t="shared" si="37"/>
        <v>527.67640624999979</v>
      </c>
      <c r="V135" s="113">
        <f t="shared" si="38"/>
        <v>511.52304687499986</v>
      </c>
      <c r="W135" s="143">
        <f t="shared" si="39"/>
        <v>538.4453125</v>
      </c>
      <c r="X135" s="100"/>
      <c r="Y135" s="154">
        <f t="shared" si="41"/>
        <v>23.75</v>
      </c>
      <c r="Z135" s="104">
        <f t="shared" si="42"/>
        <v>22.62</v>
      </c>
      <c r="AA135" s="104">
        <f t="shared" si="43"/>
        <v>23.28</v>
      </c>
      <c r="AB135" s="104">
        <f t="shared" si="44"/>
        <v>24.23</v>
      </c>
      <c r="AC135" s="104">
        <f t="shared" si="45"/>
        <v>25</v>
      </c>
      <c r="AD135" s="155">
        <f t="shared" si="46"/>
        <v>23.75</v>
      </c>
    </row>
    <row r="136" spans="2:30">
      <c r="B136" s="124"/>
      <c r="C136" s="98" t="s">
        <v>105</v>
      </c>
      <c r="D136" s="99" t="s">
        <v>125</v>
      </c>
      <c r="E136" s="102"/>
      <c r="F136" s="116">
        <v>646.13437499999998</v>
      </c>
      <c r="G136" s="116">
        <v>678.44109374999994</v>
      </c>
      <c r="H136" s="116">
        <v>659.0570624999998</v>
      </c>
      <c r="I136" s="116">
        <v>633.21168749999993</v>
      </c>
      <c r="J136" s="116">
        <v>527.67640624999979</v>
      </c>
      <c r="K136" s="125">
        <v>646.13437499999998</v>
      </c>
      <c r="M136" s="142">
        <f t="shared" si="31"/>
        <v>581.52</v>
      </c>
      <c r="N136" s="110">
        <f t="shared" ref="N136:N167" si="47">MEDIAN(F136,G136,H136,I136,J136,K136)</f>
        <v>646.13437499999998</v>
      </c>
      <c r="O136" s="110">
        <f t="shared" si="32"/>
        <v>775.36</v>
      </c>
      <c r="P136" s="111">
        <v>25</v>
      </c>
      <c r="Q136" s="112">
        <f t="shared" si="33"/>
        <v>633.21168749999993</v>
      </c>
      <c r="R136" s="113">
        <f t="shared" si="34"/>
        <v>646.13437499999998</v>
      </c>
      <c r="S136" s="113">
        <f t="shared" si="35"/>
        <v>678.44109374999994</v>
      </c>
      <c r="T136" s="113">
        <f t="shared" si="36"/>
        <v>659.0570624999998</v>
      </c>
      <c r="U136" s="113">
        <f t="shared" si="37"/>
        <v>633.21168749999993</v>
      </c>
      <c r="V136" s="113" t="str">
        <f t="shared" si="38"/>
        <v>NQ</v>
      </c>
      <c r="W136" s="143">
        <f t="shared" si="39"/>
        <v>646.13437499999998</v>
      </c>
      <c r="X136" s="100"/>
      <c r="Y136" s="154">
        <f t="shared" ref="Y136:Y167" si="48">IF(AND(R136&gt;0,NOT(R136="NQ")),ROUND($Q136/F136*$P136,2),0)</f>
        <v>24.5</v>
      </c>
      <c r="Z136" s="104">
        <f t="shared" ref="Z136:Z167" si="49">IF(AND(S136&gt;0,NOT(S136="NQ")),ROUND($Q136/G136*$P136,2),0)</f>
        <v>23.33</v>
      </c>
      <c r="AA136" s="104">
        <f t="shared" ref="AA136:AA167" si="50">IF(AND(T136&gt;0,NOT(T136="NQ")),ROUND($Q136/H136*$P136,2),0)</f>
        <v>24.02</v>
      </c>
      <c r="AB136" s="104">
        <f t="shared" ref="AB136:AB167" si="51">IF(AND(U136&gt;0,NOT(U136="NQ")),ROUND($Q136/I136*$P136,2),0)</f>
        <v>25</v>
      </c>
      <c r="AC136" s="104">
        <f t="shared" ref="AC136:AC167" si="52">IF(AND(V136&gt;0,NOT(V136="NQ")),ROUND($Q136/J136*$P136,2),0)</f>
        <v>0</v>
      </c>
      <c r="AD136" s="155">
        <f t="shared" ref="AD136:AD167" si="53">IF(AND(W136&gt;0,NOT(W136="NQ")),ROUND($Q136/K136*$P136,2),0)</f>
        <v>24.5</v>
      </c>
    </row>
    <row r="137" spans="2:30">
      <c r="B137" s="124"/>
      <c r="C137" s="98" t="s">
        <v>106</v>
      </c>
      <c r="D137" s="99" t="s">
        <v>87</v>
      </c>
      <c r="E137" s="102"/>
      <c r="F137" s="116">
        <v>484.60078124999984</v>
      </c>
      <c r="G137" s="116">
        <v>508.83082031249984</v>
      </c>
      <c r="H137" s="116">
        <v>494.29279687499991</v>
      </c>
      <c r="I137" s="116">
        <v>474.90876562499989</v>
      </c>
      <c r="J137" s="116">
        <v>460.3707421874999</v>
      </c>
      <c r="K137" s="125">
        <v>484.60078124999984</v>
      </c>
      <c r="M137" s="142">
        <f t="shared" ref="M137:M182" si="54">ROUND(N137*0.9,2)</f>
        <v>436.14</v>
      </c>
      <c r="N137" s="110">
        <f t="shared" si="47"/>
        <v>484.60078124999984</v>
      </c>
      <c r="O137" s="110">
        <f t="shared" ref="O137:O182" si="55">ROUND(N137*1.2,2)</f>
        <v>581.52</v>
      </c>
      <c r="P137" s="111">
        <v>25</v>
      </c>
      <c r="Q137" s="112">
        <f t="shared" ref="Q137:Q182" si="56">MIN(R137:W137)</f>
        <v>460.3707421874999</v>
      </c>
      <c r="R137" s="113">
        <f t="shared" ref="R137:R182" si="57">IF(AND(F137&gt;=$M137,F137&lt;=$O137),F137,"NQ")</f>
        <v>484.60078124999984</v>
      </c>
      <c r="S137" s="113">
        <f t="shared" ref="S137:S182" si="58">IF(AND(G137&gt;=$M137,G137&lt;=$O137),G137,"NQ")</f>
        <v>508.83082031249984</v>
      </c>
      <c r="T137" s="113">
        <f t="shared" ref="T137:T182" si="59">IF(AND(H137&gt;=$M137,H137&lt;=$O137),H137,"NQ")</f>
        <v>494.29279687499991</v>
      </c>
      <c r="U137" s="113">
        <f t="shared" ref="U137:U182" si="60">IF(AND(I137&gt;=$M137,I137&lt;=$O137),I137,"NQ")</f>
        <v>474.90876562499989</v>
      </c>
      <c r="V137" s="113">
        <f t="shared" ref="V137:V182" si="61">IF(AND(J137&gt;=$M137,J137&lt;=$O137),J137,"NQ")</f>
        <v>460.3707421874999</v>
      </c>
      <c r="W137" s="143">
        <f t="shared" ref="W137:W182" si="62">IF(AND(K137&gt;=$M137,K137&lt;=$O137),K137,"NQ")</f>
        <v>484.60078124999984</v>
      </c>
      <c r="X137" s="100"/>
      <c r="Y137" s="154">
        <f t="shared" si="48"/>
        <v>23.75</v>
      </c>
      <c r="Z137" s="104">
        <f t="shared" si="49"/>
        <v>22.62</v>
      </c>
      <c r="AA137" s="104">
        <f t="shared" si="50"/>
        <v>23.28</v>
      </c>
      <c r="AB137" s="104">
        <f t="shared" si="51"/>
        <v>24.23</v>
      </c>
      <c r="AC137" s="104">
        <f t="shared" si="52"/>
        <v>25</v>
      </c>
      <c r="AD137" s="155">
        <f t="shared" si="53"/>
        <v>23.75</v>
      </c>
    </row>
    <row r="138" spans="2:30">
      <c r="B138" s="124"/>
      <c r="C138" s="98" t="s">
        <v>107</v>
      </c>
      <c r="D138" s="99" t="s">
        <v>89</v>
      </c>
      <c r="E138" s="102"/>
      <c r="F138" s="116">
        <v>376.91171874999986</v>
      </c>
      <c r="G138" s="116">
        <v>395.75730468749987</v>
      </c>
      <c r="H138" s="116">
        <v>384.44995312499992</v>
      </c>
      <c r="I138" s="116">
        <v>369.37348437499992</v>
      </c>
      <c r="J138" s="116">
        <v>358.06613281249992</v>
      </c>
      <c r="K138" s="125">
        <v>376.91171874999986</v>
      </c>
      <c r="M138" s="142">
        <f t="shared" si="54"/>
        <v>339.22</v>
      </c>
      <c r="N138" s="110">
        <f t="shared" si="47"/>
        <v>376.91171874999986</v>
      </c>
      <c r="O138" s="110">
        <f t="shared" si="55"/>
        <v>452.29</v>
      </c>
      <c r="P138" s="111">
        <v>25</v>
      </c>
      <c r="Q138" s="112">
        <f t="shared" si="56"/>
        <v>358.06613281249992</v>
      </c>
      <c r="R138" s="113">
        <f t="shared" si="57"/>
        <v>376.91171874999986</v>
      </c>
      <c r="S138" s="113">
        <f t="shared" si="58"/>
        <v>395.75730468749987</v>
      </c>
      <c r="T138" s="113">
        <f t="shared" si="59"/>
        <v>384.44995312499992</v>
      </c>
      <c r="U138" s="113">
        <f t="shared" si="60"/>
        <v>369.37348437499992</v>
      </c>
      <c r="V138" s="113">
        <f t="shared" si="61"/>
        <v>358.06613281249992</v>
      </c>
      <c r="W138" s="143">
        <f t="shared" si="62"/>
        <v>376.91171874999986</v>
      </c>
      <c r="X138" s="100"/>
      <c r="Y138" s="154">
        <f t="shared" si="48"/>
        <v>23.75</v>
      </c>
      <c r="Z138" s="104">
        <f t="shared" si="49"/>
        <v>22.62</v>
      </c>
      <c r="AA138" s="104">
        <f t="shared" si="50"/>
        <v>23.28</v>
      </c>
      <c r="AB138" s="104">
        <f t="shared" si="51"/>
        <v>24.23</v>
      </c>
      <c r="AC138" s="104">
        <f t="shared" si="52"/>
        <v>25</v>
      </c>
      <c r="AD138" s="155">
        <f t="shared" si="53"/>
        <v>23.75</v>
      </c>
    </row>
    <row r="139" spans="2:30">
      <c r="B139" s="124"/>
      <c r="C139" s="98" t="s">
        <v>108</v>
      </c>
      <c r="D139" s="99" t="s">
        <v>91</v>
      </c>
      <c r="E139" s="102"/>
      <c r="F139" s="116">
        <v>323.06718749999999</v>
      </c>
      <c r="G139" s="116">
        <v>339.22054687499997</v>
      </c>
      <c r="H139" s="116">
        <v>329.5285312499999</v>
      </c>
      <c r="I139" s="116">
        <v>316.60584374999996</v>
      </c>
      <c r="J139" s="116">
        <v>306.91382812499995</v>
      </c>
      <c r="K139" s="125">
        <v>323.06718749999999</v>
      </c>
      <c r="M139" s="142">
        <f t="shared" si="54"/>
        <v>290.76</v>
      </c>
      <c r="N139" s="110">
        <f t="shared" si="47"/>
        <v>323.06718749999999</v>
      </c>
      <c r="O139" s="110">
        <f t="shared" si="55"/>
        <v>387.68</v>
      </c>
      <c r="P139" s="111">
        <v>25</v>
      </c>
      <c r="Q139" s="112">
        <f t="shared" si="56"/>
        <v>306.91382812499995</v>
      </c>
      <c r="R139" s="113">
        <f t="shared" si="57"/>
        <v>323.06718749999999</v>
      </c>
      <c r="S139" s="113">
        <f t="shared" si="58"/>
        <v>339.22054687499997</v>
      </c>
      <c r="T139" s="113">
        <f t="shared" si="59"/>
        <v>329.5285312499999</v>
      </c>
      <c r="U139" s="113">
        <f t="shared" si="60"/>
        <v>316.60584374999996</v>
      </c>
      <c r="V139" s="113">
        <f t="shared" si="61"/>
        <v>306.91382812499995</v>
      </c>
      <c r="W139" s="143">
        <f t="shared" si="62"/>
        <v>323.06718749999999</v>
      </c>
      <c r="X139" s="100"/>
      <c r="Y139" s="154">
        <f t="shared" si="48"/>
        <v>23.75</v>
      </c>
      <c r="Z139" s="104">
        <f t="shared" si="49"/>
        <v>22.62</v>
      </c>
      <c r="AA139" s="104">
        <f t="shared" si="50"/>
        <v>23.28</v>
      </c>
      <c r="AB139" s="104">
        <f t="shared" si="51"/>
        <v>24.23</v>
      </c>
      <c r="AC139" s="104">
        <f t="shared" si="52"/>
        <v>25</v>
      </c>
      <c r="AD139" s="155">
        <f t="shared" si="53"/>
        <v>23.75</v>
      </c>
    </row>
    <row r="140" spans="2:30">
      <c r="B140" s="124"/>
      <c r="C140" s="98" t="s">
        <v>34</v>
      </c>
      <c r="D140" s="99" t="s">
        <v>184</v>
      </c>
      <c r="E140" s="102"/>
      <c r="F140" s="116">
        <v>484.60078124999984</v>
      </c>
      <c r="G140" s="116">
        <v>508.83082031249984</v>
      </c>
      <c r="H140" s="116">
        <v>494.29279687499991</v>
      </c>
      <c r="I140" s="116">
        <v>474.90876562499989</v>
      </c>
      <c r="J140" s="116">
        <v>460.3707421874999</v>
      </c>
      <c r="K140" s="125">
        <v>484.60078124999984</v>
      </c>
      <c r="M140" s="142">
        <f t="shared" si="54"/>
        <v>436.14</v>
      </c>
      <c r="N140" s="110">
        <f t="shared" si="47"/>
        <v>484.60078124999984</v>
      </c>
      <c r="O140" s="110">
        <f t="shared" si="55"/>
        <v>581.52</v>
      </c>
      <c r="P140" s="111">
        <v>25</v>
      </c>
      <c r="Q140" s="112">
        <f t="shared" si="56"/>
        <v>460.3707421874999</v>
      </c>
      <c r="R140" s="113">
        <f t="shared" si="57"/>
        <v>484.60078124999984</v>
      </c>
      <c r="S140" s="113">
        <f t="shared" si="58"/>
        <v>508.83082031249984</v>
      </c>
      <c r="T140" s="113">
        <f t="shared" si="59"/>
        <v>494.29279687499991</v>
      </c>
      <c r="U140" s="113">
        <f t="shared" si="60"/>
        <v>474.90876562499989</v>
      </c>
      <c r="V140" s="113">
        <f t="shared" si="61"/>
        <v>460.3707421874999</v>
      </c>
      <c r="W140" s="143">
        <f t="shared" si="62"/>
        <v>484.60078124999984</v>
      </c>
      <c r="X140" s="100"/>
      <c r="Y140" s="154">
        <f t="shared" si="48"/>
        <v>23.75</v>
      </c>
      <c r="Z140" s="104">
        <f t="shared" si="49"/>
        <v>22.62</v>
      </c>
      <c r="AA140" s="104">
        <f t="shared" si="50"/>
        <v>23.28</v>
      </c>
      <c r="AB140" s="104">
        <f t="shared" si="51"/>
        <v>24.23</v>
      </c>
      <c r="AC140" s="104">
        <f t="shared" si="52"/>
        <v>25</v>
      </c>
      <c r="AD140" s="155">
        <f t="shared" si="53"/>
        <v>23.75</v>
      </c>
    </row>
    <row r="141" spans="2:30">
      <c r="B141" s="124"/>
      <c r="C141" s="98" t="s">
        <v>35</v>
      </c>
      <c r="D141" s="99" t="s">
        <v>130</v>
      </c>
      <c r="E141" s="102"/>
      <c r="F141" s="116">
        <v>484.60078124999984</v>
      </c>
      <c r="G141" s="116">
        <v>508.83082031249984</v>
      </c>
      <c r="H141" s="116">
        <v>494.29279687499991</v>
      </c>
      <c r="I141" s="116">
        <v>474.90876562499989</v>
      </c>
      <c r="J141" s="116">
        <v>460.3707421874999</v>
      </c>
      <c r="K141" s="125">
        <v>484.60078124999984</v>
      </c>
      <c r="M141" s="142">
        <f t="shared" si="54"/>
        <v>436.14</v>
      </c>
      <c r="N141" s="110">
        <f t="shared" si="47"/>
        <v>484.60078124999984</v>
      </c>
      <c r="O141" s="110">
        <f t="shared" si="55"/>
        <v>581.52</v>
      </c>
      <c r="P141" s="111">
        <v>25</v>
      </c>
      <c r="Q141" s="112">
        <f t="shared" si="56"/>
        <v>460.3707421874999</v>
      </c>
      <c r="R141" s="113">
        <f t="shared" si="57"/>
        <v>484.60078124999984</v>
      </c>
      <c r="S141" s="113">
        <f t="shared" si="58"/>
        <v>508.83082031249984</v>
      </c>
      <c r="T141" s="113">
        <f t="shared" si="59"/>
        <v>494.29279687499991</v>
      </c>
      <c r="U141" s="113">
        <f t="shared" si="60"/>
        <v>474.90876562499989</v>
      </c>
      <c r="V141" s="113">
        <f t="shared" si="61"/>
        <v>460.3707421874999</v>
      </c>
      <c r="W141" s="143">
        <f t="shared" si="62"/>
        <v>484.60078124999984</v>
      </c>
      <c r="X141" s="100"/>
      <c r="Y141" s="154">
        <f t="shared" si="48"/>
        <v>23.75</v>
      </c>
      <c r="Z141" s="104">
        <f t="shared" si="49"/>
        <v>22.62</v>
      </c>
      <c r="AA141" s="104">
        <f t="shared" si="50"/>
        <v>23.28</v>
      </c>
      <c r="AB141" s="104">
        <f t="shared" si="51"/>
        <v>24.23</v>
      </c>
      <c r="AC141" s="104">
        <f t="shared" si="52"/>
        <v>25</v>
      </c>
      <c r="AD141" s="155">
        <f t="shared" si="53"/>
        <v>23.75</v>
      </c>
    </row>
    <row r="142" spans="2:30">
      <c r="B142" s="124"/>
      <c r="C142" s="98" t="s">
        <v>36</v>
      </c>
      <c r="D142" s="99" t="s">
        <v>129</v>
      </c>
      <c r="E142" s="102"/>
      <c r="F142" s="116">
        <v>323.06718749999999</v>
      </c>
      <c r="G142" s="116">
        <v>339.22054687499997</v>
      </c>
      <c r="H142" s="116">
        <v>329.5285312499999</v>
      </c>
      <c r="I142" s="116">
        <v>316.60584374999996</v>
      </c>
      <c r="J142" s="116">
        <v>306.91382812499995</v>
      </c>
      <c r="K142" s="125">
        <v>323.06718749999999</v>
      </c>
      <c r="M142" s="142">
        <f t="shared" si="54"/>
        <v>290.76</v>
      </c>
      <c r="N142" s="110">
        <f t="shared" si="47"/>
        <v>323.06718749999999</v>
      </c>
      <c r="O142" s="110">
        <f t="shared" si="55"/>
        <v>387.68</v>
      </c>
      <c r="P142" s="111">
        <v>25</v>
      </c>
      <c r="Q142" s="112">
        <f t="shared" si="56"/>
        <v>306.91382812499995</v>
      </c>
      <c r="R142" s="113">
        <f t="shared" si="57"/>
        <v>323.06718749999999</v>
      </c>
      <c r="S142" s="113">
        <f t="shared" si="58"/>
        <v>339.22054687499997</v>
      </c>
      <c r="T142" s="113">
        <f t="shared" si="59"/>
        <v>329.5285312499999</v>
      </c>
      <c r="U142" s="113">
        <f t="shared" si="60"/>
        <v>316.60584374999996</v>
      </c>
      <c r="V142" s="113">
        <f t="shared" si="61"/>
        <v>306.91382812499995</v>
      </c>
      <c r="W142" s="143">
        <f t="shared" si="62"/>
        <v>323.06718749999999</v>
      </c>
      <c r="X142" s="100"/>
      <c r="Y142" s="154">
        <f t="shared" si="48"/>
        <v>23.75</v>
      </c>
      <c r="Z142" s="104">
        <f t="shared" si="49"/>
        <v>22.62</v>
      </c>
      <c r="AA142" s="104">
        <f t="shared" si="50"/>
        <v>23.28</v>
      </c>
      <c r="AB142" s="104">
        <f t="shared" si="51"/>
        <v>24.23</v>
      </c>
      <c r="AC142" s="104">
        <f t="shared" si="52"/>
        <v>25</v>
      </c>
      <c r="AD142" s="155">
        <f t="shared" si="53"/>
        <v>23.75</v>
      </c>
    </row>
    <row r="143" spans="2:30">
      <c r="B143" s="124"/>
      <c r="C143" s="98" t="s">
        <v>109</v>
      </c>
      <c r="D143" s="99" t="s">
        <v>118</v>
      </c>
      <c r="E143" s="102"/>
      <c r="F143" s="116">
        <v>807.66796874999966</v>
      </c>
      <c r="G143" s="116">
        <v>848.05136718749975</v>
      </c>
      <c r="H143" s="116">
        <v>823.82132812499981</v>
      </c>
      <c r="I143" s="116">
        <v>791.51460937499974</v>
      </c>
      <c r="J143" s="116">
        <v>767.28457031249968</v>
      </c>
      <c r="K143" s="125">
        <v>807.66796874999966</v>
      </c>
      <c r="M143" s="142">
        <f t="shared" si="54"/>
        <v>726.9</v>
      </c>
      <c r="N143" s="110">
        <f t="shared" si="47"/>
        <v>807.66796874999966</v>
      </c>
      <c r="O143" s="110">
        <f t="shared" si="55"/>
        <v>969.2</v>
      </c>
      <c r="P143" s="111">
        <v>25</v>
      </c>
      <c r="Q143" s="112">
        <f t="shared" si="56"/>
        <v>767.28457031249968</v>
      </c>
      <c r="R143" s="113">
        <f t="shared" si="57"/>
        <v>807.66796874999966</v>
      </c>
      <c r="S143" s="113">
        <f t="shared" si="58"/>
        <v>848.05136718749975</v>
      </c>
      <c r="T143" s="113">
        <f t="shared" si="59"/>
        <v>823.82132812499981</v>
      </c>
      <c r="U143" s="113">
        <f t="shared" si="60"/>
        <v>791.51460937499974</v>
      </c>
      <c r="V143" s="113">
        <f t="shared" si="61"/>
        <v>767.28457031249968</v>
      </c>
      <c r="W143" s="143">
        <f t="shared" si="62"/>
        <v>807.66796874999966</v>
      </c>
      <c r="X143" s="100"/>
      <c r="Y143" s="154">
        <f t="shared" si="48"/>
        <v>23.75</v>
      </c>
      <c r="Z143" s="104">
        <f t="shared" si="49"/>
        <v>22.62</v>
      </c>
      <c r="AA143" s="104">
        <f t="shared" si="50"/>
        <v>23.28</v>
      </c>
      <c r="AB143" s="104">
        <f t="shared" si="51"/>
        <v>24.23</v>
      </c>
      <c r="AC143" s="104">
        <f t="shared" si="52"/>
        <v>25</v>
      </c>
      <c r="AD143" s="155">
        <f t="shared" si="53"/>
        <v>23.75</v>
      </c>
    </row>
    <row r="144" spans="2:30">
      <c r="B144" s="124"/>
      <c r="C144" s="98" t="s">
        <v>110</v>
      </c>
      <c r="D144" s="99" t="s">
        <v>112</v>
      </c>
      <c r="E144" s="102"/>
      <c r="F144" s="116">
        <v>484.60078124999984</v>
      </c>
      <c r="G144" s="116">
        <v>508.83082031249984</v>
      </c>
      <c r="H144" s="116">
        <v>494.29279687499991</v>
      </c>
      <c r="I144" s="116">
        <v>474.90876562499989</v>
      </c>
      <c r="J144" s="116">
        <v>460.3707421874999</v>
      </c>
      <c r="K144" s="125">
        <v>484.60078124999984</v>
      </c>
      <c r="M144" s="142">
        <f t="shared" si="54"/>
        <v>436.14</v>
      </c>
      <c r="N144" s="110">
        <f t="shared" si="47"/>
        <v>484.60078124999984</v>
      </c>
      <c r="O144" s="110">
        <f t="shared" si="55"/>
        <v>581.52</v>
      </c>
      <c r="P144" s="111">
        <v>25</v>
      </c>
      <c r="Q144" s="112">
        <f t="shared" si="56"/>
        <v>460.3707421874999</v>
      </c>
      <c r="R144" s="113">
        <f t="shared" si="57"/>
        <v>484.60078124999984</v>
      </c>
      <c r="S144" s="113">
        <f t="shared" si="58"/>
        <v>508.83082031249984</v>
      </c>
      <c r="T144" s="113">
        <f t="shared" si="59"/>
        <v>494.29279687499991</v>
      </c>
      <c r="U144" s="113">
        <f t="shared" si="60"/>
        <v>474.90876562499989</v>
      </c>
      <c r="V144" s="113">
        <f t="shared" si="61"/>
        <v>460.3707421874999</v>
      </c>
      <c r="W144" s="143">
        <f t="shared" si="62"/>
        <v>484.60078124999984</v>
      </c>
      <c r="X144" s="100"/>
      <c r="Y144" s="154">
        <f t="shared" si="48"/>
        <v>23.75</v>
      </c>
      <c r="Z144" s="104">
        <f t="shared" si="49"/>
        <v>22.62</v>
      </c>
      <c r="AA144" s="104">
        <f t="shared" si="50"/>
        <v>23.28</v>
      </c>
      <c r="AB144" s="104">
        <f t="shared" si="51"/>
        <v>24.23</v>
      </c>
      <c r="AC144" s="104">
        <f t="shared" si="52"/>
        <v>25</v>
      </c>
      <c r="AD144" s="155">
        <f t="shared" si="53"/>
        <v>23.75</v>
      </c>
    </row>
    <row r="145" spans="2:30">
      <c r="B145" s="124"/>
      <c r="C145" s="98" t="s">
        <v>113</v>
      </c>
      <c r="D145" s="99" t="s">
        <v>114</v>
      </c>
      <c r="E145" s="102"/>
      <c r="F145" s="116">
        <v>430.75624999999985</v>
      </c>
      <c r="G145" s="116">
        <v>452.29406249999988</v>
      </c>
      <c r="H145" s="116">
        <v>439.37137499999994</v>
      </c>
      <c r="I145" s="116">
        <v>422.14112499999987</v>
      </c>
      <c r="J145" s="116">
        <v>409.21843749999988</v>
      </c>
      <c r="K145" s="125">
        <v>430.75624999999985</v>
      </c>
      <c r="M145" s="142">
        <f t="shared" si="54"/>
        <v>387.68</v>
      </c>
      <c r="N145" s="110">
        <f t="shared" si="47"/>
        <v>430.75624999999985</v>
      </c>
      <c r="O145" s="110">
        <f t="shared" si="55"/>
        <v>516.91</v>
      </c>
      <c r="P145" s="111">
        <v>25</v>
      </c>
      <c r="Q145" s="112">
        <f t="shared" si="56"/>
        <v>409.21843749999988</v>
      </c>
      <c r="R145" s="113">
        <f t="shared" si="57"/>
        <v>430.75624999999985</v>
      </c>
      <c r="S145" s="113">
        <f t="shared" si="58"/>
        <v>452.29406249999988</v>
      </c>
      <c r="T145" s="113">
        <f t="shared" si="59"/>
        <v>439.37137499999994</v>
      </c>
      <c r="U145" s="113">
        <f t="shared" si="60"/>
        <v>422.14112499999987</v>
      </c>
      <c r="V145" s="113">
        <f t="shared" si="61"/>
        <v>409.21843749999988</v>
      </c>
      <c r="W145" s="143">
        <f t="shared" si="62"/>
        <v>430.75624999999985</v>
      </c>
      <c r="X145" s="100"/>
      <c r="Y145" s="154">
        <f t="shared" si="48"/>
        <v>23.75</v>
      </c>
      <c r="Z145" s="104">
        <f t="shared" si="49"/>
        <v>22.62</v>
      </c>
      <c r="AA145" s="104">
        <f t="shared" si="50"/>
        <v>23.28</v>
      </c>
      <c r="AB145" s="104">
        <f t="shared" si="51"/>
        <v>24.23</v>
      </c>
      <c r="AC145" s="104">
        <f t="shared" si="52"/>
        <v>25</v>
      </c>
      <c r="AD145" s="155">
        <f t="shared" si="53"/>
        <v>23.75</v>
      </c>
    </row>
    <row r="146" spans="2:30">
      <c r="B146" s="124"/>
      <c r="C146" s="98" t="s">
        <v>115</v>
      </c>
      <c r="D146" s="99" t="s">
        <v>116</v>
      </c>
      <c r="E146" s="102"/>
      <c r="F146" s="116">
        <v>403.83398437499983</v>
      </c>
      <c r="G146" s="116">
        <v>424.02568359374987</v>
      </c>
      <c r="H146" s="116">
        <v>411.9106640624999</v>
      </c>
      <c r="I146" s="116">
        <v>395.75730468749987</v>
      </c>
      <c r="J146" s="116">
        <v>383.64228515624984</v>
      </c>
      <c r="K146" s="125">
        <v>403.83398437499983</v>
      </c>
      <c r="M146" s="142">
        <f t="shared" si="54"/>
        <v>363.45</v>
      </c>
      <c r="N146" s="110">
        <f t="shared" si="47"/>
        <v>403.83398437499983</v>
      </c>
      <c r="O146" s="110">
        <f t="shared" si="55"/>
        <v>484.6</v>
      </c>
      <c r="P146" s="111">
        <v>25</v>
      </c>
      <c r="Q146" s="112">
        <f t="shared" si="56"/>
        <v>383.64228515624984</v>
      </c>
      <c r="R146" s="113">
        <f t="shared" si="57"/>
        <v>403.83398437499983</v>
      </c>
      <c r="S146" s="113">
        <f t="shared" si="58"/>
        <v>424.02568359374987</v>
      </c>
      <c r="T146" s="113">
        <f t="shared" si="59"/>
        <v>411.9106640624999</v>
      </c>
      <c r="U146" s="113">
        <f t="shared" si="60"/>
        <v>395.75730468749987</v>
      </c>
      <c r="V146" s="113">
        <f t="shared" si="61"/>
        <v>383.64228515624984</v>
      </c>
      <c r="W146" s="143">
        <f t="shared" si="62"/>
        <v>403.83398437499983</v>
      </c>
      <c r="X146" s="100"/>
      <c r="Y146" s="154">
        <f t="shared" si="48"/>
        <v>23.75</v>
      </c>
      <c r="Z146" s="104">
        <f t="shared" si="49"/>
        <v>22.62</v>
      </c>
      <c r="AA146" s="104">
        <f t="shared" si="50"/>
        <v>23.28</v>
      </c>
      <c r="AB146" s="104">
        <f t="shared" si="51"/>
        <v>24.23</v>
      </c>
      <c r="AC146" s="104">
        <f t="shared" si="52"/>
        <v>25</v>
      </c>
      <c r="AD146" s="155">
        <f t="shared" si="53"/>
        <v>23.75</v>
      </c>
    </row>
    <row r="147" spans="2:30" ht="10.9" thickBot="1">
      <c r="B147" s="126"/>
      <c r="C147" s="127" t="s">
        <v>119</v>
      </c>
      <c r="D147" s="128" t="s">
        <v>121</v>
      </c>
      <c r="E147" s="129"/>
      <c r="F147" s="130">
        <v>484.60078124999984</v>
      </c>
      <c r="G147" s="130">
        <v>508.83082031249984</v>
      </c>
      <c r="H147" s="130">
        <v>494.29279687499991</v>
      </c>
      <c r="I147" s="130">
        <v>474.90876562499989</v>
      </c>
      <c r="J147" s="130">
        <v>460.3707421874999</v>
      </c>
      <c r="K147" s="131">
        <v>484.60078124999984</v>
      </c>
      <c r="M147" s="144">
        <f t="shared" si="54"/>
        <v>436.14</v>
      </c>
      <c r="N147" s="145">
        <f t="shared" si="47"/>
        <v>484.60078124999984</v>
      </c>
      <c r="O147" s="145">
        <f t="shared" si="55"/>
        <v>581.52</v>
      </c>
      <c r="P147" s="146">
        <v>25</v>
      </c>
      <c r="Q147" s="147">
        <f t="shared" si="56"/>
        <v>460.3707421874999</v>
      </c>
      <c r="R147" s="148">
        <f t="shared" si="57"/>
        <v>484.60078124999984</v>
      </c>
      <c r="S147" s="148">
        <f t="shared" si="58"/>
        <v>508.83082031249984</v>
      </c>
      <c r="T147" s="148">
        <f t="shared" si="59"/>
        <v>494.29279687499991</v>
      </c>
      <c r="U147" s="148">
        <f t="shared" si="60"/>
        <v>474.90876562499989</v>
      </c>
      <c r="V147" s="148">
        <f t="shared" si="61"/>
        <v>460.3707421874999</v>
      </c>
      <c r="W147" s="149">
        <f t="shared" si="62"/>
        <v>484.60078124999984</v>
      </c>
      <c r="X147" s="100"/>
      <c r="Y147" s="156">
        <f t="shared" si="48"/>
        <v>23.75</v>
      </c>
      <c r="Z147" s="157">
        <f t="shared" si="49"/>
        <v>22.62</v>
      </c>
      <c r="AA147" s="157">
        <f t="shared" si="50"/>
        <v>23.28</v>
      </c>
      <c r="AB147" s="157">
        <f t="shared" si="51"/>
        <v>24.23</v>
      </c>
      <c r="AC147" s="157">
        <f t="shared" si="52"/>
        <v>25</v>
      </c>
      <c r="AD147" s="158">
        <f t="shared" si="53"/>
        <v>23.75</v>
      </c>
    </row>
    <row r="148" spans="2:30">
      <c r="B148" s="118" t="s">
        <v>179</v>
      </c>
      <c r="C148" s="119" t="s">
        <v>67</v>
      </c>
      <c r="D148" s="120" t="s">
        <v>68</v>
      </c>
      <c r="E148" s="121"/>
      <c r="F148" s="122">
        <v>993.43160156249962</v>
      </c>
      <c r="G148" s="122">
        <v>1043.1031816406246</v>
      </c>
      <c r="H148" s="122">
        <v>1013.3002335937497</v>
      </c>
      <c r="I148" s="122">
        <v>973.56296953124968</v>
      </c>
      <c r="J148" s="122">
        <v>883.05031249999968</v>
      </c>
      <c r="K148" s="123">
        <v>993.43160156249962</v>
      </c>
      <c r="M148" s="136">
        <f t="shared" si="54"/>
        <v>894.09</v>
      </c>
      <c r="N148" s="137">
        <f t="shared" si="47"/>
        <v>993.43160156249962</v>
      </c>
      <c r="O148" s="137">
        <f t="shared" si="55"/>
        <v>1192.1199999999999</v>
      </c>
      <c r="P148" s="138">
        <v>25</v>
      </c>
      <c r="Q148" s="139">
        <f t="shared" si="56"/>
        <v>973.56296953124968</v>
      </c>
      <c r="R148" s="140">
        <f t="shared" si="57"/>
        <v>993.43160156249962</v>
      </c>
      <c r="S148" s="140">
        <f t="shared" si="58"/>
        <v>1043.1031816406246</v>
      </c>
      <c r="T148" s="140">
        <f t="shared" si="59"/>
        <v>1013.3002335937497</v>
      </c>
      <c r="U148" s="140">
        <f t="shared" si="60"/>
        <v>973.56296953124968</v>
      </c>
      <c r="V148" s="140" t="str">
        <f t="shared" si="61"/>
        <v>NQ</v>
      </c>
      <c r="W148" s="141">
        <f t="shared" si="62"/>
        <v>993.43160156249962</v>
      </c>
      <c r="X148" s="100"/>
      <c r="Y148" s="151">
        <f t="shared" si="48"/>
        <v>24.5</v>
      </c>
      <c r="Z148" s="152">
        <f t="shared" si="49"/>
        <v>23.33</v>
      </c>
      <c r="AA148" s="152">
        <f t="shared" si="50"/>
        <v>24.02</v>
      </c>
      <c r="AB148" s="152">
        <f t="shared" si="51"/>
        <v>25</v>
      </c>
      <c r="AC148" s="152">
        <f t="shared" si="52"/>
        <v>0</v>
      </c>
      <c r="AD148" s="153">
        <f t="shared" si="53"/>
        <v>24.5</v>
      </c>
    </row>
    <row r="149" spans="2:30">
      <c r="B149" s="124" t="s">
        <v>183</v>
      </c>
      <c r="C149" s="98" t="s">
        <v>69</v>
      </c>
      <c r="D149" s="99" t="s">
        <v>72</v>
      </c>
      <c r="E149" s="102"/>
      <c r="F149" s="116">
        <v>883.05031249999968</v>
      </c>
      <c r="G149" s="116">
        <v>927.20282812499966</v>
      </c>
      <c r="H149" s="116">
        <v>772.66902343749962</v>
      </c>
      <c r="I149" s="116">
        <v>865.38930624999966</v>
      </c>
      <c r="J149" s="116">
        <v>838.8977968749997</v>
      </c>
      <c r="K149" s="125">
        <v>883.05031249999968</v>
      </c>
      <c r="M149" s="142">
        <f t="shared" si="54"/>
        <v>786.8</v>
      </c>
      <c r="N149" s="110">
        <f t="shared" si="47"/>
        <v>874.21980937499961</v>
      </c>
      <c r="O149" s="110">
        <f t="shared" si="55"/>
        <v>1049.06</v>
      </c>
      <c r="P149" s="111">
        <v>25</v>
      </c>
      <c r="Q149" s="112">
        <f t="shared" si="56"/>
        <v>838.8977968749997</v>
      </c>
      <c r="R149" s="113">
        <f t="shared" si="57"/>
        <v>883.05031249999968</v>
      </c>
      <c r="S149" s="113">
        <f t="shared" si="58"/>
        <v>927.20282812499966</v>
      </c>
      <c r="T149" s="113" t="str">
        <f t="shared" si="59"/>
        <v>NQ</v>
      </c>
      <c r="U149" s="113">
        <f t="shared" si="60"/>
        <v>865.38930624999966</v>
      </c>
      <c r="V149" s="113">
        <f t="shared" si="61"/>
        <v>838.8977968749997</v>
      </c>
      <c r="W149" s="143">
        <f t="shared" si="62"/>
        <v>883.05031249999968</v>
      </c>
      <c r="X149" s="100"/>
      <c r="Y149" s="154">
        <f t="shared" si="48"/>
        <v>23.75</v>
      </c>
      <c r="Z149" s="104">
        <f t="shared" si="49"/>
        <v>22.62</v>
      </c>
      <c r="AA149" s="104">
        <f t="shared" si="50"/>
        <v>0</v>
      </c>
      <c r="AB149" s="104">
        <f t="shared" si="51"/>
        <v>24.23</v>
      </c>
      <c r="AC149" s="104">
        <f t="shared" si="52"/>
        <v>25</v>
      </c>
      <c r="AD149" s="155">
        <f t="shared" si="53"/>
        <v>23.75</v>
      </c>
    </row>
    <row r="150" spans="2:30">
      <c r="B150" s="124"/>
      <c r="C150" s="98" t="s">
        <v>71</v>
      </c>
      <c r="D150" s="99" t="s">
        <v>70</v>
      </c>
      <c r="E150" s="102"/>
      <c r="F150" s="116">
        <v>883.05031249999968</v>
      </c>
      <c r="G150" s="116">
        <v>927.20282812499966</v>
      </c>
      <c r="H150" s="116">
        <v>772.66902343749962</v>
      </c>
      <c r="I150" s="116">
        <v>865.38930624999966</v>
      </c>
      <c r="J150" s="116">
        <v>838.8977968749997</v>
      </c>
      <c r="K150" s="125">
        <v>883.05031249999968</v>
      </c>
      <c r="M150" s="142">
        <f t="shared" si="54"/>
        <v>786.8</v>
      </c>
      <c r="N150" s="110">
        <f t="shared" si="47"/>
        <v>874.21980937499961</v>
      </c>
      <c r="O150" s="110">
        <f t="shared" si="55"/>
        <v>1049.06</v>
      </c>
      <c r="P150" s="111">
        <v>25</v>
      </c>
      <c r="Q150" s="112">
        <f t="shared" si="56"/>
        <v>838.8977968749997</v>
      </c>
      <c r="R150" s="113">
        <f t="shared" si="57"/>
        <v>883.05031249999968</v>
      </c>
      <c r="S150" s="113">
        <f t="shared" si="58"/>
        <v>927.20282812499966</v>
      </c>
      <c r="T150" s="113" t="str">
        <f t="shared" si="59"/>
        <v>NQ</v>
      </c>
      <c r="U150" s="113">
        <f t="shared" si="60"/>
        <v>865.38930624999966</v>
      </c>
      <c r="V150" s="113">
        <f t="shared" si="61"/>
        <v>838.8977968749997</v>
      </c>
      <c r="W150" s="143">
        <f t="shared" si="62"/>
        <v>883.05031249999968</v>
      </c>
      <c r="X150" s="100"/>
      <c r="Y150" s="154">
        <f t="shared" si="48"/>
        <v>23.75</v>
      </c>
      <c r="Z150" s="104">
        <f t="shared" si="49"/>
        <v>22.62</v>
      </c>
      <c r="AA150" s="104">
        <f t="shared" si="50"/>
        <v>0</v>
      </c>
      <c r="AB150" s="104">
        <f t="shared" si="51"/>
        <v>24.23</v>
      </c>
      <c r="AC150" s="104">
        <f t="shared" si="52"/>
        <v>25</v>
      </c>
      <c r="AD150" s="155">
        <f t="shared" si="53"/>
        <v>23.75</v>
      </c>
    </row>
    <row r="151" spans="2:30">
      <c r="B151" s="124"/>
      <c r="C151" s="98" t="s">
        <v>73</v>
      </c>
      <c r="D151" s="99" t="s">
        <v>74</v>
      </c>
      <c r="E151" s="102"/>
      <c r="F151" s="116">
        <v>772.66902343749962</v>
      </c>
      <c r="G151" s="116">
        <v>811.30247460937471</v>
      </c>
      <c r="H151" s="116">
        <v>788.12240390624982</v>
      </c>
      <c r="I151" s="116">
        <v>757.21564296874976</v>
      </c>
      <c r="J151" s="116">
        <v>734.03557226562475</v>
      </c>
      <c r="K151" s="125">
        <v>772.66902343749962</v>
      </c>
      <c r="M151" s="142">
        <f t="shared" si="54"/>
        <v>695.4</v>
      </c>
      <c r="N151" s="110">
        <f t="shared" si="47"/>
        <v>772.66902343749962</v>
      </c>
      <c r="O151" s="110">
        <f t="shared" si="55"/>
        <v>927.2</v>
      </c>
      <c r="P151" s="111">
        <v>25</v>
      </c>
      <c r="Q151" s="112">
        <f t="shared" si="56"/>
        <v>734.03557226562475</v>
      </c>
      <c r="R151" s="113">
        <f t="shared" si="57"/>
        <v>772.66902343749962</v>
      </c>
      <c r="S151" s="113">
        <f t="shared" si="58"/>
        <v>811.30247460937471</v>
      </c>
      <c r="T151" s="113">
        <f t="shared" si="59"/>
        <v>788.12240390624982</v>
      </c>
      <c r="U151" s="113">
        <f t="shared" si="60"/>
        <v>757.21564296874976</v>
      </c>
      <c r="V151" s="113">
        <f t="shared" si="61"/>
        <v>734.03557226562475</v>
      </c>
      <c r="W151" s="143">
        <f t="shared" si="62"/>
        <v>772.66902343749962</v>
      </c>
      <c r="X151" s="100"/>
      <c r="Y151" s="154">
        <f t="shared" si="48"/>
        <v>23.75</v>
      </c>
      <c r="Z151" s="104">
        <f t="shared" si="49"/>
        <v>22.62</v>
      </c>
      <c r="AA151" s="104">
        <f t="shared" si="50"/>
        <v>23.28</v>
      </c>
      <c r="AB151" s="104">
        <f t="shared" si="51"/>
        <v>24.23</v>
      </c>
      <c r="AC151" s="104">
        <f t="shared" si="52"/>
        <v>25</v>
      </c>
      <c r="AD151" s="155">
        <f t="shared" si="53"/>
        <v>23.75</v>
      </c>
    </row>
    <row r="152" spans="2:30">
      <c r="B152" s="124"/>
      <c r="C152" s="98" t="s">
        <v>75</v>
      </c>
      <c r="D152" s="99" t="s">
        <v>76</v>
      </c>
      <c r="E152" s="102"/>
      <c r="F152" s="116">
        <v>662.2877343749999</v>
      </c>
      <c r="G152" s="116">
        <v>695.40212109374988</v>
      </c>
      <c r="H152" s="116">
        <v>675.53348906249971</v>
      </c>
      <c r="I152" s="116">
        <v>649.04197968749986</v>
      </c>
      <c r="J152" s="116">
        <v>629.1733476562498</v>
      </c>
      <c r="K152" s="125">
        <v>662.2877343749999</v>
      </c>
      <c r="M152" s="142">
        <f t="shared" si="54"/>
        <v>596.05999999999995</v>
      </c>
      <c r="N152" s="110">
        <f t="shared" si="47"/>
        <v>662.2877343749999</v>
      </c>
      <c r="O152" s="110">
        <f t="shared" si="55"/>
        <v>794.75</v>
      </c>
      <c r="P152" s="111">
        <v>25</v>
      </c>
      <c r="Q152" s="112">
        <f t="shared" si="56"/>
        <v>629.1733476562498</v>
      </c>
      <c r="R152" s="113">
        <f t="shared" si="57"/>
        <v>662.2877343749999</v>
      </c>
      <c r="S152" s="113">
        <f t="shared" si="58"/>
        <v>695.40212109374988</v>
      </c>
      <c r="T152" s="113">
        <f t="shared" si="59"/>
        <v>675.53348906249971</v>
      </c>
      <c r="U152" s="113">
        <f t="shared" si="60"/>
        <v>649.04197968749986</v>
      </c>
      <c r="V152" s="113">
        <f t="shared" si="61"/>
        <v>629.1733476562498</v>
      </c>
      <c r="W152" s="143">
        <f t="shared" si="62"/>
        <v>662.2877343749999</v>
      </c>
      <c r="X152" s="100"/>
      <c r="Y152" s="154">
        <f t="shared" si="48"/>
        <v>23.75</v>
      </c>
      <c r="Z152" s="104">
        <f t="shared" si="49"/>
        <v>22.62</v>
      </c>
      <c r="AA152" s="104">
        <f t="shared" si="50"/>
        <v>23.28</v>
      </c>
      <c r="AB152" s="104">
        <f t="shared" si="51"/>
        <v>24.23</v>
      </c>
      <c r="AC152" s="104">
        <f t="shared" si="52"/>
        <v>25</v>
      </c>
      <c r="AD152" s="155">
        <f t="shared" si="53"/>
        <v>23.75</v>
      </c>
    </row>
    <row r="153" spans="2:30">
      <c r="B153" s="124"/>
      <c r="C153" s="98" t="s">
        <v>77</v>
      </c>
      <c r="D153" s="99" t="s">
        <v>78</v>
      </c>
      <c r="E153" s="102"/>
      <c r="F153" s="116">
        <v>551.90644531249995</v>
      </c>
      <c r="G153" s="116">
        <v>579.50176757812483</v>
      </c>
      <c r="H153" s="116">
        <v>562.94457421874984</v>
      </c>
      <c r="I153" s="116">
        <v>540.86831640624973</v>
      </c>
      <c r="J153" s="116">
        <v>524.31112304687485</v>
      </c>
      <c r="K153" s="125">
        <v>551.90644531249995</v>
      </c>
      <c r="M153" s="142">
        <f t="shared" si="54"/>
        <v>496.72</v>
      </c>
      <c r="N153" s="110">
        <f t="shared" si="47"/>
        <v>551.90644531249995</v>
      </c>
      <c r="O153" s="110">
        <f t="shared" si="55"/>
        <v>662.29</v>
      </c>
      <c r="P153" s="111">
        <v>25</v>
      </c>
      <c r="Q153" s="112">
        <f t="shared" si="56"/>
        <v>524.31112304687485</v>
      </c>
      <c r="R153" s="113">
        <f t="shared" si="57"/>
        <v>551.90644531249995</v>
      </c>
      <c r="S153" s="113">
        <f t="shared" si="58"/>
        <v>579.50176757812483</v>
      </c>
      <c r="T153" s="113">
        <f t="shared" si="59"/>
        <v>562.94457421874984</v>
      </c>
      <c r="U153" s="113">
        <f t="shared" si="60"/>
        <v>540.86831640624973</v>
      </c>
      <c r="V153" s="113">
        <f t="shared" si="61"/>
        <v>524.31112304687485</v>
      </c>
      <c r="W153" s="143">
        <f t="shared" si="62"/>
        <v>551.90644531249995</v>
      </c>
      <c r="X153" s="100"/>
      <c r="Y153" s="154">
        <f t="shared" si="48"/>
        <v>23.75</v>
      </c>
      <c r="Z153" s="104">
        <f t="shared" si="49"/>
        <v>22.62</v>
      </c>
      <c r="AA153" s="104">
        <f t="shared" si="50"/>
        <v>23.28</v>
      </c>
      <c r="AB153" s="104">
        <f t="shared" si="51"/>
        <v>24.23</v>
      </c>
      <c r="AC153" s="104">
        <f t="shared" si="52"/>
        <v>25</v>
      </c>
      <c r="AD153" s="155">
        <f t="shared" si="53"/>
        <v>23.75</v>
      </c>
    </row>
    <row r="154" spans="2:30">
      <c r="B154" s="124"/>
      <c r="C154" s="98" t="s">
        <v>79</v>
      </c>
      <c r="D154" s="99" t="s">
        <v>80</v>
      </c>
      <c r="E154" s="102"/>
      <c r="F154" s="116">
        <v>551.90644531249995</v>
      </c>
      <c r="G154" s="116">
        <v>579.50176757812483</v>
      </c>
      <c r="H154" s="116">
        <v>562.94457421874984</v>
      </c>
      <c r="I154" s="116">
        <v>540.86831640624973</v>
      </c>
      <c r="J154" s="116">
        <v>524.31112304687485</v>
      </c>
      <c r="K154" s="125">
        <v>551.90644531249995</v>
      </c>
      <c r="M154" s="142">
        <f t="shared" si="54"/>
        <v>496.72</v>
      </c>
      <c r="N154" s="110">
        <f t="shared" si="47"/>
        <v>551.90644531249995</v>
      </c>
      <c r="O154" s="110">
        <f t="shared" si="55"/>
        <v>662.29</v>
      </c>
      <c r="P154" s="111">
        <v>25</v>
      </c>
      <c r="Q154" s="112">
        <f t="shared" si="56"/>
        <v>524.31112304687485</v>
      </c>
      <c r="R154" s="113">
        <f t="shared" si="57"/>
        <v>551.90644531249995</v>
      </c>
      <c r="S154" s="113">
        <f t="shared" si="58"/>
        <v>579.50176757812483</v>
      </c>
      <c r="T154" s="113">
        <f t="shared" si="59"/>
        <v>562.94457421874984</v>
      </c>
      <c r="U154" s="113">
        <f t="shared" si="60"/>
        <v>540.86831640624973</v>
      </c>
      <c r="V154" s="113">
        <f t="shared" si="61"/>
        <v>524.31112304687485</v>
      </c>
      <c r="W154" s="143">
        <f t="shared" si="62"/>
        <v>551.90644531249995</v>
      </c>
      <c r="X154" s="100"/>
      <c r="Y154" s="154">
        <f t="shared" si="48"/>
        <v>23.75</v>
      </c>
      <c r="Z154" s="104">
        <f t="shared" si="49"/>
        <v>22.62</v>
      </c>
      <c r="AA154" s="104">
        <f t="shared" si="50"/>
        <v>23.28</v>
      </c>
      <c r="AB154" s="104">
        <f t="shared" si="51"/>
        <v>24.23</v>
      </c>
      <c r="AC154" s="104">
        <f t="shared" si="52"/>
        <v>25</v>
      </c>
      <c r="AD154" s="155">
        <f t="shared" si="53"/>
        <v>23.75</v>
      </c>
    </row>
    <row r="155" spans="2:30">
      <c r="B155" s="124"/>
      <c r="C155" s="98" t="s">
        <v>81</v>
      </c>
      <c r="D155" s="99" t="s">
        <v>82</v>
      </c>
      <c r="E155" s="102"/>
      <c r="F155" s="116">
        <v>551.90644531249995</v>
      </c>
      <c r="G155" s="116">
        <v>579.50176757812483</v>
      </c>
      <c r="H155" s="116">
        <v>562.94457421874984</v>
      </c>
      <c r="I155" s="116">
        <v>540.86831640624973</v>
      </c>
      <c r="J155" s="116">
        <v>524.31112304687485</v>
      </c>
      <c r="K155" s="125">
        <v>551.90644531249995</v>
      </c>
      <c r="M155" s="142">
        <f t="shared" si="54"/>
        <v>496.72</v>
      </c>
      <c r="N155" s="110">
        <f t="shared" si="47"/>
        <v>551.90644531249995</v>
      </c>
      <c r="O155" s="110">
        <f t="shared" si="55"/>
        <v>662.29</v>
      </c>
      <c r="P155" s="111">
        <v>25</v>
      </c>
      <c r="Q155" s="112">
        <f t="shared" si="56"/>
        <v>524.31112304687485</v>
      </c>
      <c r="R155" s="113">
        <f t="shared" si="57"/>
        <v>551.90644531249995</v>
      </c>
      <c r="S155" s="113">
        <f t="shared" si="58"/>
        <v>579.50176757812483</v>
      </c>
      <c r="T155" s="113">
        <f t="shared" si="59"/>
        <v>562.94457421874984</v>
      </c>
      <c r="U155" s="113">
        <f t="shared" si="60"/>
        <v>540.86831640624973</v>
      </c>
      <c r="V155" s="113">
        <f t="shared" si="61"/>
        <v>524.31112304687485</v>
      </c>
      <c r="W155" s="143">
        <f t="shared" si="62"/>
        <v>551.90644531249995</v>
      </c>
      <c r="X155" s="100"/>
      <c r="Y155" s="154">
        <f t="shared" si="48"/>
        <v>23.75</v>
      </c>
      <c r="Z155" s="104">
        <f t="shared" si="49"/>
        <v>22.62</v>
      </c>
      <c r="AA155" s="104">
        <f t="shared" si="50"/>
        <v>23.28</v>
      </c>
      <c r="AB155" s="104">
        <f t="shared" si="51"/>
        <v>24.23</v>
      </c>
      <c r="AC155" s="104">
        <f t="shared" si="52"/>
        <v>25</v>
      </c>
      <c r="AD155" s="155">
        <f t="shared" si="53"/>
        <v>23.75</v>
      </c>
    </row>
    <row r="156" spans="2:30">
      <c r="B156" s="124"/>
      <c r="C156" s="98" t="s">
        <v>83</v>
      </c>
      <c r="D156" s="99" t="s">
        <v>84</v>
      </c>
      <c r="E156" s="102"/>
      <c r="F156" s="116">
        <v>551.90644531249995</v>
      </c>
      <c r="G156" s="116">
        <v>579.50176757812483</v>
      </c>
      <c r="H156" s="116">
        <v>562.94457421874984</v>
      </c>
      <c r="I156" s="116">
        <v>540.86831640624973</v>
      </c>
      <c r="J156" s="116">
        <v>524.31112304687485</v>
      </c>
      <c r="K156" s="125">
        <v>551.90644531249995</v>
      </c>
      <c r="M156" s="142">
        <f t="shared" si="54"/>
        <v>496.72</v>
      </c>
      <c r="N156" s="110">
        <f t="shared" si="47"/>
        <v>551.90644531249995</v>
      </c>
      <c r="O156" s="110">
        <f t="shared" si="55"/>
        <v>662.29</v>
      </c>
      <c r="P156" s="111">
        <v>25</v>
      </c>
      <c r="Q156" s="112">
        <f t="shared" si="56"/>
        <v>524.31112304687485</v>
      </c>
      <c r="R156" s="113">
        <f t="shared" si="57"/>
        <v>551.90644531249995</v>
      </c>
      <c r="S156" s="113">
        <f t="shared" si="58"/>
        <v>579.50176757812483</v>
      </c>
      <c r="T156" s="113">
        <f t="shared" si="59"/>
        <v>562.94457421874984</v>
      </c>
      <c r="U156" s="113">
        <f t="shared" si="60"/>
        <v>540.86831640624973</v>
      </c>
      <c r="V156" s="113">
        <f t="shared" si="61"/>
        <v>524.31112304687485</v>
      </c>
      <c r="W156" s="143">
        <f t="shared" si="62"/>
        <v>551.90644531249995</v>
      </c>
      <c r="X156" s="100"/>
      <c r="Y156" s="154">
        <f t="shared" si="48"/>
        <v>23.75</v>
      </c>
      <c r="Z156" s="104">
        <f t="shared" si="49"/>
        <v>22.62</v>
      </c>
      <c r="AA156" s="104">
        <f t="shared" si="50"/>
        <v>23.28</v>
      </c>
      <c r="AB156" s="104">
        <f t="shared" si="51"/>
        <v>24.23</v>
      </c>
      <c r="AC156" s="104">
        <f t="shared" si="52"/>
        <v>25</v>
      </c>
      <c r="AD156" s="155">
        <f t="shared" si="53"/>
        <v>23.75</v>
      </c>
    </row>
    <row r="157" spans="2:30">
      <c r="B157" s="124"/>
      <c r="C157" s="98" t="s">
        <v>85</v>
      </c>
      <c r="D157" s="99" t="s">
        <v>125</v>
      </c>
      <c r="E157" s="102"/>
      <c r="F157" s="116">
        <v>662.2877343749999</v>
      </c>
      <c r="G157" s="116">
        <v>695.40212109374988</v>
      </c>
      <c r="H157" s="116">
        <v>675.53348906249971</v>
      </c>
      <c r="I157" s="116">
        <v>649.04197968749986</v>
      </c>
      <c r="J157" s="116">
        <v>540.86831640624973</v>
      </c>
      <c r="K157" s="125">
        <v>662.2877343749999</v>
      </c>
      <c r="M157" s="142">
        <f t="shared" si="54"/>
        <v>596.05999999999995</v>
      </c>
      <c r="N157" s="110">
        <f t="shared" si="47"/>
        <v>662.2877343749999</v>
      </c>
      <c r="O157" s="110">
        <f t="shared" si="55"/>
        <v>794.75</v>
      </c>
      <c r="P157" s="111">
        <v>25</v>
      </c>
      <c r="Q157" s="112">
        <f t="shared" si="56"/>
        <v>649.04197968749986</v>
      </c>
      <c r="R157" s="113">
        <f t="shared" si="57"/>
        <v>662.2877343749999</v>
      </c>
      <c r="S157" s="113">
        <f t="shared" si="58"/>
        <v>695.40212109374988</v>
      </c>
      <c r="T157" s="113">
        <f t="shared" si="59"/>
        <v>675.53348906249971</v>
      </c>
      <c r="U157" s="113">
        <f t="shared" si="60"/>
        <v>649.04197968749986</v>
      </c>
      <c r="V157" s="113" t="str">
        <f t="shared" si="61"/>
        <v>NQ</v>
      </c>
      <c r="W157" s="143">
        <f t="shared" si="62"/>
        <v>662.2877343749999</v>
      </c>
      <c r="X157" s="100"/>
      <c r="Y157" s="154">
        <f t="shared" si="48"/>
        <v>24.5</v>
      </c>
      <c r="Z157" s="104">
        <f t="shared" si="49"/>
        <v>23.33</v>
      </c>
      <c r="AA157" s="104">
        <f t="shared" si="50"/>
        <v>24.02</v>
      </c>
      <c r="AB157" s="104">
        <f t="shared" si="51"/>
        <v>25</v>
      </c>
      <c r="AC157" s="104">
        <f t="shared" si="52"/>
        <v>0</v>
      </c>
      <c r="AD157" s="155">
        <f t="shared" si="53"/>
        <v>24.5</v>
      </c>
    </row>
    <row r="158" spans="2:30">
      <c r="B158" s="124"/>
      <c r="C158" s="98" t="s">
        <v>86</v>
      </c>
      <c r="D158" s="99" t="s">
        <v>87</v>
      </c>
      <c r="E158" s="102"/>
      <c r="F158" s="116">
        <v>496.71580078124981</v>
      </c>
      <c r="G158" s="116">
        <v>521.5515908203123</v>
      </c>
      <c r="H158" s="116">
        <v>506.65011679687484</v>
      </c>
      <c r="I158" s="116">
        <v>486.78148476562484</v>
      </c>
      <c r="J158" s="116">
        <v>471.88001074218738</v>
      </c>
      <c r="K158" s="125">
        <v>496.71580078124981</v>
      </c>
      <c r="M158" s="142">
        <f t="shared" si="54"/>
        <v>447.04</v>
      </c>
      <c r="N158" s="110">
        <f t="shared" si="47"/>
        <v>496.71580078124981</v>
      </c>
      <c r="O158" s="110">
        <f t="shared" si="55"/>
        <v>596.05999999999995</v>
      </c>
      <c r="P158" s="111">
        <v>25</v>
      </c>
      <c r="Q158" s="112">
        <f t="shared" si="56"/>
        <v>471.88001074218738</v>
      </c>
      <c r="R158" s="113">
        <f t="shared" si="57"/>
        <v>496.71580078124981</v>
      </c>
      <c r="S158" s="113">
        <f t="shared" si="58"/>
        <v>521.5515908203123</v>
      </c>
      <c r="T158" s="113">
        <f t="shared" si="59"/>
        <v>506.65011679687484</v>
      </c>
      <c r="U158" s="113">
        <f t="shared" si="60"/>
        <v>486.78148476562484</v>
      </c>
      <c r="V158" s="113">
        <f t="shared" si="61"/>
        <v>471.88001074218738</v>
      </c>
      <c r="W158" s="143">
        <f t="shared" si="62"/>
        <v>496.71580078124981</v>
      </c>
      <c r="X158" s="100"/>
      <c r="Y158" s="154">
        <f t="shared" si="48"/>
        <v>23.75</v>
      </c>
      <c r="Z158" s="104">
        <f t="shared" si="49"/>
        <v>22.62</v>
      </c>
      <c r="AA158" s="104">
        <f t="shared" si="50"/>
        <v>23.28</v>
      </c>
      <c r="AB158" s="104">
        <f t="shared" si="51"/>
        <v>24.23</v>
      </c>
      <c r="AC158" s="104">
        <f t="shared" si="52"/>
        <v>25</v>
      </c>
      <c r="AD158" s="155">
        <f t="shared" si="53"/>
        <v>23.75</v>
      </c>
    </row>
    <row r="159" spans="2:30">
      <c r="B159" s="124"/>
      <c r="C159" s="98" t="s">
        <v>88</v>
      </c>
      <c r="D159" s="99" t="s">
        <v>89</v>
      </c>
      <c r="E159" s="102"/>
      <c r="F159" s="116">
        <v>386.33451171874981</v>
      </c>
      <c r="G159" s="116">
        <v>405.65123730468736</v>
      </c>
      <c r="H159" s="116">
        <v>394.06120195312491</v>
      </c>
      <c r="I159" s="116">
        <v>378.60782148437488</v>
      </c>
      <c r="J159" s="116">
        <v>367.01778613281238</v>
      </c>
      <c r="K159" s="125">
        <v>386.33451171874981</v>
      </c>
      <c r="M159" s="142">
        <f t="shared" si="54"/>
        <v>347.7</v>
      </c>
      <c r="N159" s="110">
        <f t="shared" si="47"/>
        <v>386.33451171874981</v>
      </c>
      <c r="O159" s="110">
        <f t="shared" si="55"/>
        <v>463.6</v>
      </c>
      <c r="P159" s="111">
        <v>25</v>
      </c>
      <c r="Q159" s="112">
        <f t="shared" si="56"/>
        <v>367.01778613281238</v>
      </c>
      <c r="R159" s="113">
        <f t="shared" si="57"/>
        <v>386.33451171874981</v>
      </c>
      <c r="S159" s="113">
        <f t="shared" si="58"/>
        <v>405.65123730468736</v>
      </c>
      <c r="T159" s="113">
        <f t="shared" si="59"/>
        <v>394.06120195312491</v>
      </c>
      <c r="U159" s="113">
        <f t="shared" si="60"/>
        <v>378.60782148437488</v>
      </c>
      <c r="V159" s="113">
        <f t="shared" si="61"/>
        <v>367.01778613281238</v>
      </c>
      <c r="W159" s="143">
        <f t="shared" si="62"/>
        <v>386.33451171874981</v>
      </c>
      <c r="X159" s="100"/>
      <c r="Y159" s="154">
        <f t="shared" si="48"/>
        <v>23.75</v>
      </c>
      <c r="Z159" s="104">
        <f t="shared" si="49"/>
        <v>22.62</v>
      </c>
      <c r="AA159" s="104">
        <f t="shared" si="50"/>
        <v>23.28</v>
      </c>
      <c r="AB159" s="104">
        <f t="shared" si="51"/>
        <v>24.23</v>
      </c>
      <c r="AC159" s="104">
        <f t="shared" si="52"/>
        <v>25</v>
      </c>
      <c r="AD159" s="155">
        <f t="shared" si="53"/>
        <v>23.75</v>
      </c>
    </row>
    <row r="160" spans="2:30">
      <c r="B160" s="124"/>
      <c r="C160" s="98" t="s">
        <v>90</v>
      </c>
      <c r="D160" s="99" t="s">
        <v>91</v>
      </c>
      <c r="E160" s="102"/>
      <c r="F160" s="116">
        <v>331.14386718749995</v>
      </c>
      <c r="G160" s="116">
        <v>347.70106054687494</v>
      </c>
      <c r="H160" s="116">
        <v>337.76674453124986</v>
      </c>
      <c r="I160" s="116">
        <v>324.52098984374993</v>
      </c>
      <c r="J160" s="116">
        <v>314.5866738281249</v>
      </c>
      <c r="K160" s="125">
        <v>331.14386718749995</v>
      </c>
      <c r="M160" s="142">
        <f t="shared" si="54"/>
        <v>298.02999999999997</v>
      </c>
      <c r="N160" s="110">
        <f t="shared" si="47"/>
        <v>331.14386718749995</v>
      </c>
      <c r="O160" s="110">
        <f t="shared" si="55"/>
        <v>397.37</v>
      </c>
      <c r="P160" s="111">
        <v>25</v>
      </c>
      <c r="Q160" s="112">
        <f t="shared" si="56"/>
        <v>314.5866738281249</v>
      </c>
      <c r="R160" s="113">
        <f t="shared" si="57"/>
        <v>331.14386718749995</v>
      </c>
      <c r="S160" s="113">
        <f t="shared" si="58"/>
        <v>347.70106054687494</v>
      </c>
      <c r="T160" s="113">
        <f t="shared" si="59"/>
        <v>337.76674453124986</v>
      </c>
      <c r="U160" s="113">
        <f t="shared" si="60"/>
        <v>324.52098984374993</v>
      </c>
      <c r="V160" s="113">
        <f t="shared" si="61"/>
        <v>314.5866738281249</v>
      </c>
      <c r="W160" s="143">
        <f t="shared" si="62"/>
        <v>331.14386718749995</v>
      </c>
      <c r="X160" s="100"/>
      <c r="Y160" s="154">
        <f t="shared" si="48"/>
        <v>23.75</v>
      </c>
      <c r="Z160" s="104">
        <f t="shared" si="49"/>
        <v>22.62</v>
      </c>
      <c r="AA160" s="104">
        <f t="shared" si="50"/>
        <v>23.28</v>
      </c>
      <c r="AB160" s="104">
        <f t="shared" si="51"/>
        <v>24.23</v>
      </c>
      <c r="AC160" s="104">
        <f t="shared" si="52"/>
        <v>25</v>
      </c>
      <c r="AD160" s="155">
        <f t="shared" si="53"/>
        <v>23.75</v>
      </c>
    </row>
    <row r="161" spans="2:30">
      <c r="B161" s="124"/>
      <c r="C161" s="98" t="s">
        <v>92</v>
      </c>
      <c r="D161" s="99" t="s">
        <v>93</v>
      </c>
      <c r="E161" s="102"/>
      <c r="F161" s="116">
        <v>662.2877343749999</v>
      </c>
      <c r="G161" s="116">
        <v>695.40212109374988</v>
      </c>
      <c r="H161" s="116">
        <v>675.53348906249971</v>
      </c>
      <c r="I161" s="116">
        <v>649.04197968749986</v>
      </c>
      <c r="J161" s="116">
        <v>629.1733476562498</v>
      </c>
      <c r="K161" s="125">
        <v>662.2877343749999</v>
      </c>
      <c r="M161" s="142">
        <f t="shared" si="54"/>
        <v>596.05999999999995</v>
      </c>
      <c r="N161" s="110">
        <f t="shared" si="47"/>
        <v>662.2877343749999</v>
      </c>
      <c r="O161" s="110">
        <f t="shared" si="55"/>
        <v>794.75</v>
      </c>
      <c r="P161" s="111">
        <v>25</v>
      </c>
      <c r="Q161" s="112">
        <f t="shared" si="56"/>
        <v>629.1733476562498</v>
      </c>
      <c r="R161" s="113">
        <f t="shared" si="57"/>
        <v>662.2877343749999</v>
      </c>
      <c r="S161" s="113">
        <f t="shared" si="58"/>
        <v>695.40212109374988</v>
      </c>
      <c r="T161" s="113">
        <f t="shared" si="59"/>
        <v>675.53348906249971</v>
      </c>
      <c r="U161" s="113">
        <f t="shared" si="60"/>
        <v>649.04197968749986</v>
      </c>
      <c r="V161" s="113">
        <f t="shared" si="61"/>
        <v>629.1733476562498</v>
      </c>
      <c r="W161" s="143">
        <f t="shared" si="62"/>
        <v>662.2877343749999</v>
      </c>
      <c r="X161" s="100"/>
      <c r="Y161" s="154">
        <f t="shared" si="48"/>
        <v>23.75</v>
      </c>
      <c r="Z161" s="104">
        <f t="shared" si="49"/>
        <v>22.62</v>
      </c>
      <c r="AA161" s="104">
        <f t="shared" si="50"/>
        <v>23.28</v>
      </c>
      <c r="AB161" s="104">
        <f t="shared" si="51"/>
        <v>24.23</v>
      </c>
      <c r="AC161" s="104">
        <f t="shared" si="52"/>
        <v>25</v>
      </c>
      <c r="AD161" s="155">
        <f t="shared" si="53"/>
        <v>23.75</v>
      </c>
    </row>
    <row r="162" spans="2:30">
      <c r="B162" s="124"/>
      <c r="C162" s="98" t="s">
        <v>94</v>
      </c>
      <c r="D162" s="99" t="s">
        <v>95</v>
      </c>
      <c r="E162" s="102"/>
      <c r="F162" s="116">
        <v>496.71580078124981</v>
      </c>
      <c r="G162" s="116">
        <v>521.5515908203123</v>
      </c>
      <c r="H162" s="116">
        <v>506.65011679687484</v>
      </c>
      <c r="I162" s="116">
        <v>486.78148476562484</v>
      </c>
      <c r="J162" s="116">
        <v>471.88001074218738</v>
      </c>
      <c r="K162" s="125">
        <v>496.71580078124981</v>
      </c>
      <c r="M162" s="142">
        <f t="shared" si="54"/>
        <v>447.04</v>
      </c>
      <c r="N162" s="110">
        <f t="shared" si="47"/>
        <v>496.71580078124981</v>
      </c>
      <c r="O162" s="110">
        <f t="shared" si="55"/>
        <v>596.05999999999995</v>
      </c>
      <c r="P162" s="111">
        <v>25</v>
      </c>
      <c r="Q162" s="112">
        <f t="shared" si="56"/>
        <v>471.88001074218738</v>
      </c>
      <c r="R162" s="113">
        <f t="shared" si="57"/>
        <v>496.71580078124981</v>
      </c>
      <c r="S162" s="113">
        <f t="shared" si="58"/>
        <v>521.5515908203123</v>
      </c>
      <c r="T162" s="113">
        <f t="shared" si="59"/>
        <v>506.65011679687484</v>
      </c>
      <c r="U162" s="113">
        <f t="shared" si="60"/>
        <v>486.78148476562484</v>
      </c>
      <c r="V162" s="113">
        <f t="shared" si="61"/>
        <v>471.88001074218738</v>
      </c>
      <c r="W162" s="143">
        <f t="shared" si="62"/>
        <v>496.71580078124981</v>
      </c>
      <c r="X162" s="100"/>
      <c r="Y162" s="154">
        <f t="shared" si="48"/>
        <v>23.75</v>
      </c>
      <c r="Z162" s="104">
        <f t="shared" si="49"/>
        <v>22.62</v>
      </c>
      <c r="AA162" s="104">
        <f t="shared" si="50"/>
        <v>23.28</v>
      </c>
      <c r="AB162" s="104">
        <f t="shared" si="51"/>
        <v>24.23</v>
      </c>
      <c r="AC162" s="104">
        <f t="shared" si="52"/>
        <v>25</v>
      </c>
      <c r="AD162" s="155">
        <f t="shared" si="53"/>
        <v>23.75</v>
      </c>
    </row>
    <row r="163" spans="2:30">
      <c r="B163" s="124"/>
      <c r="C163" s="98" t="s">
        <v>96</v>
      </c>
      <c r="D163" s="99" t="s">
        <v>97</v>
      </c>
      <c r="E163" s="102"/>
      <c r="F163" s="116">
        <v>386.33451171874981</v>
      </c>
      <c r="G163" s="116">
        <v>405.65123730468736</v>
      </c>
      <c r="H163" s="116">
        <v>394.06120195312491</v>
      </c>
      <c r="I163" s="116">
        <v>378.60782148437488</v>
      </c>
      <c r="J163" s="116">
        <v>367.01778613281238</v>
      </c>
      <c r="K163" s="125">
        <v>386.33451171874981</v>
      </c>
      <c r="M163" s="142">
        <f t="shared" si="54"/>
        <v>347.7</v>
      </c>
      <c r="N163" s="110">
        <f t="shared" si="47"/>
        <v>386.33451171874981</v>
      </c>
      <c r="O163" s="110">
        <f t="shared" si="55"/>
        <v>463.6</v>
      </c>
      <c r="P163" s="111">
        <v>25</v>
      </c>
      <c r="Q163" s="112">
        <f t="shared" si="56"/>
        <v>367.01778613281238</v>
      </c>
      <c r="R163" s="113">
        <f t="shared" si="57"/>
        <v>386.33451171874981</v>
      </c>
      <c r="S163" s="113">
        <f t="shared" si="58"/>
        <v>405.65123730468736</v>
      </c>
      <c r="T163" s="113">
        <f t="shared" si="59"/>
        <v>394.06120195312491</v>
      </c>
      <c r="U163" s="113">
        <f t="shared" si="60"/>
        <v>378.60782148437488</v>
      </c>
      <c r="V163" s="113">
        <f t="shared" si="61"/>
        <v>367.01778613281238</v>
      </c>
      <c r="W163" s="143">
        <f t="shared" si="62"/>
        <v>386.33451171874981</v>
      </c>
      <c r="X163" s="100"/>
      <c r="Y163" s="154">
        <f t="shared" si="48"/>
        <v>23.75</v>
      </c>
      <c r="Z163" s="104">
        <f t="shared" si="49"/>
        <v>22.62</v>
      </c>
      <c r="AA163" s="104">
        <f t="shared" si="50"/>
        <v>23.28</v>
      </c>
      <c r="AB163" s="104">
        <f t="shared" si="51"/>
        <v>24.23</v>
      </c>
      <c r="AC163" s="104">
        <f t="shared" si="52"/>
        <v>25</v>
      </c>
      <c r="AD163" s="155">
        <f t="shared" si="53"/>
        <v>23.75</v>
      </c>
    </row>
    <row r="164" spans="2:30">
      <c r="B164" s="124"/>
      <c r="C164" s="98" t="s">
        <v>98</v>
      </c>
      <c r="D164" s="99" t="s">
        <v>68</v>
      </c>
      <c r="E164" s="102"/>
      <c r="F164" s="116">
        <v>993.43160156249962</v>
      </c>
      <c r="G164" s="116">
        <v>1043.1031816406246</v>
      </c>
      <c r="H164" s="116">
        <v>1013.3002335937497</v>
      </c>
      <c r="I164" s="116">
        <v>973.56296953124968</v>
      </c>
      <c r="J164" s="116">
        <v>883.05031249999968</v>
      </c>
      <c r="K164" s="125">
        <v>993.43160156249962</v>
      </c>
      <c r="M164" s="142">
        <f t="shared" si="54"/>
        <v>894.09</v>
      </c>
      <c r="N164" s="110">
        <f t="shared" si="47"/>
        <v>993.43160156249962</v>
      </c>
      <c r="O164" s="110">
        <f t="shared" si="55"/>
        <v>1192.1199999999999</v>
      </c>
      <c r="P164" s="111">
        <v>25</v>
      </c>
      <c r="Q164" s="112">
        <f t="shared" si="56"/>
        <v>973.56296953124968</v>
      </c>
      <c r="R164" s="113">
        <f t="shared" si="57"/>
        <v>993.43160156249962</v>
      </c>
      <c r="S164" s="113">
        <f t="shared" si="58"/>
        <v>1043.1031816406246</v>
      </c>
      <c r="T164" s="113">
        <f t="shared" si="59"/>
        <v>1013.3002335937497</v>
      </c>
      <c r="U164" s="113">
        <f t="shared" si="60"/>
        <v>973.56296953124968</v>
      </c>
      <c r="V164" s="113" t="str">
        <f t="shared" si="61"/>
        <v>NQ</v>
      </c>
      <c r="W164" s="143">
        <f t="shared" si="62"/>
        <v>993.43160156249962</v>
      </c>
      <c r="X164" s="100"/>
      <c r="Y164" s="154">
        <f t="shared" si="48"/>
        <v>24.5</v>
      </c>
      <c r="Z164" s="104">
        <f t="shared" si="49"/>
        <v>23.33</v>
      </c>
      <c r="AA164" s="104">
        <f t="shared" si="50"/>
        <v>24.02</v>
      </c>
      <c r="AB164" s="104">
        <f t="shared" si="51"/>
        <v>25</v>
      </c>
      <c r="AC164" s="104">
        <f t="shared" si="52"/>
        <v>0</v>
      </c>
      <c r="AD164" s="155">
        <f t="shared" si="53"/>
        <v>24.5</v>
      </c>
    </row>
    <row r="165" spans="2:30">
      <c r="B165" s="124"/>
      <c r="C165" s="98" t="s">
        <v>99</v>
      </c>
      <c r="D165" s="99" t="s">
        <v>72</v>
      </c>
      <c r="E165" s="102"/>
      <c r="F165" s="116">
        <v>883.05031249999968</v>
      </c>
      <c r="G165" s="116">
        <v>927.20282812499966</v>
      </c>
      <c r="H165" s="116">
        <v>772.66902343749962</v>
      </c>
      <c r="I165" s="116">
        <v>865.38930624999966</v>
      </c>
      <c r="J165" s="116">
        <v>838.8977968749997</v>
      </c>
      <c r="K165" s="125">
        <v>883.05031249999968</v>
      </c>
      <c r="M165" s="142">
        <f t="shared" si="54"/>
        <v>786.8</v>
      </c>
      <c r="N165" s="110">
        <f t="shared" si="47"/>
        <v>874.21980937499961</v>
      </c>
      <c r="O165" s="110">
        <f t="shared" si="55"/>
        <v>1049.06</v>
      </c>
      <c r="P165" s="111">
        <v>25</v>
      </c>
      <c r="Q165" s="112">
        <f t="shared" si="56"/>
        <v>838.8977968749997</v>
      </c>
      <c r="R165" s="113">
        <f t="shared" si="57"/>
        <v>883.05031249999968</v>
      </c>
      <c r="S165" s="113">
        <f t="shared" si="58"/>
        <v>927.20282812499966</v>
      </c>
      <c r="T165" s="113" t="str">
        <f t="shared" si="59"/>
        <v>NQ</v>
      </c>
      <c r="U165" s="113">
        <f t="shared" si="60"/>
        <v>865.38930624999966</v>
      </c>
      <c r="V165" s="113">
        <f t="shared" si="61"/>
        <v>838.8977968749997</v>
      </c>
      <c r="W165" s="143">
        <f t="shared" si="62"/>
        <v>883.05031249999968</v>
      </c>
      <c r="X165" s="100"/>
      <c r="Y165" s="154">
        <f t="shared" si="48"/>
        <v>23.75</v>
      </c>
      <c r="Z165" s="104">
        <f t="shared" si="49"/>
        <v>22.62</v>
      </c>
      <c r="AA165" s="104">
        <f t="shared" si="50"/>
        <v>0</v>
      </c>
      <c r="AB165" s="104">
        <f t="shared" si="51"/>
        <v>24.23</v>
      </c>
      <c r="AC165" s="104">
        <f t="shared" si="52"/>
        <v>25</v>
      </c>
      <c r="AD165" s="155">
        <f t="shared" si="53"/>
        <v>23.75</v>
      </c>
    </row>
    <row r="166" spans="2:30">
      <c r="B166" s="124"/>
      <c r="C166" s="98" t="s">
        <v>100</v>
      </c>
      <c r="D166" s="99" t="s">
        <v>70</v>
      </c>
      <c r="E166" s="102"/>
      <c r="F166" s="116">
        <v>883.05031249999968</v>
      </c>
      <c r="G166" s="116">
        <v>927.20282812499966</v>
      </c>
      <c r="H166" s="116">
        <v>772.66902343749962</v>
      </c>
      <c r="I166" s="116">
        <v>865.38930624999966</v>
      </c>
      <c r="J166" s="116">
        <v>838.8977968749997</v>
      </c>
      <c r="K166" s="125">
        <v>883.05031249999968</v>
      </c>
      <c r="M166" s="142">
        <f t="shared" si="54"/>
        <v>786.8</v>
      </c>
      <c r="N166" s="110">
        <f t="shared" si="47"/>
        <v>874.21980937499961</v>
      </c>
      <c r="O166" s="110">
        <f t="shared" si="55"/>
        <v>1049.06</v>
      </c>
      <c r="P166" s="111">
        <v>25</v>
      </c>
      <c r="Q166" s="112">
        <f t="shared" si="56"/>
        <v>838.8977968749997</v>
      </c>
      <c r="R166" s="113">
        <f t="shared" si="57"/>
        <v>883.05031249999968</v>
      </c>
      <c r="S166" s="113">
        <f t="shared" si="58"/>
        <v>927.20282812499966</v>
      </c>
      <c r="T166" s="113" t="str">
        <f t="shared" si="59"/>
        <v>NQ</v>
      </c>
      <c r="U166" s="113">
        <f t="shared" si="60"/>
        <v>865.38930624999966</v>
      </c>
      <c r="V166" s="113">
        <f t="shared" si="61"/>
        <v>838.8977968749997</v>
      </c>
      <c r="W166" s="143">
        <f t="shared" si="62"/>
        <v>883.05031249999968</v>
      </c>
      <c r="X166" s="100"/>
      <c r="Y166" s="154">
        <f t="shared" si="48"/>
        <v>23.75</v>
      </c>
      <c r="Z166" s="104">
        <f t="shared" si="49"/>
        <v>22.62</v>
      </c>
      <c r="AA166" s="104">
        <f t="shared" si="50"/>
        <v>0</v>
      </c>
      <c r="AB166" s="104">
        <f t="shared" si="51"/>
        <v>24.23</v>
      </c>
      <c r="AC166" s="104">
        <f t="shared" si="52"/>
        <v>25</v>
      </c>
      <c r="AD166" s="155">
        <f t="shared" si="53"/>
        <v>23.75</v>
      </c>
    </row>
    <row r="167" spans="2:30">
      <c r="B167" s="124"/>
      <c r="C167" s="98" t="s">
        <v>101</v>
      </c>
      <c r="D167" s="99" t="s">
        <v>76</v>
      </c>
      <c r="E167" s="102"/>
      <c r="F167" s="116">
        <v>662.2877343749999</v>
      </c>
      <c r="G167" s="116">
        <v>695.40212109374988</v>
      </c>
      <c r="H167" s="116">
        <v>675.53348906249971</v>
      </c>
      <c r="I167" s="116">
        <v>649.04197968749986</v>
      </c>
      <c r="J167" s="116">
        <v>629.1733476562498</v>
      </c>
      <c r="K167" s="125">
        <v>662.2877343749999</v>
      </c>
      <c r="M167" s="142">
        <f t="shared" si="54"/>
        <v>596.05999999999995</v>
      </c>
      <c r="N167" s="110">
        <f t="shared" si="47"/>
        <v>662.2877343749999</v>
      </c>
      <c r="O167" s="110">
        <f t="shared" si="55"/>
        <v>794.75</v>
      </c>
      <c r="P167" s="111">
        <v>25</v>
      </c>
      <c r="Q167" s="112">
        <f t="shared" si="56"/>
        <v>629.1733476562498</v>
      </c>
      <c r="R167" s="113">
        <f t="shared" si="57"/>
        <v>662.2877343749999</v>
      </c>
      <c r="S167" s="113">
        <f t="shared" si="58"/>
        <v>695.40212109374988</v>
      </c>
      <c r="T167" s="113">
        <f t="shared" si="59"/>
        <v>675.53348906249971</v>
      </c>
      <c r="U167" s="113">
        <f t="shared" si="60"/>
        <v>649.04197968749986</v>
      </c>
      <c r="V167" s="113">
        <f t="shared" si="61"/>
        <v>629.1733476562498</v>
      </c>
      <c r="W167" s="143">
        <f t="shared" si="62"/>
        <v>662.2877343749999</v>
      </c>
      <c r="X167" s="100"/>
      <c r="Y167" s="154">
        <f t="shared" si="48"/>
        <v>23.75</v>
      </c>
      <c r="Z167" s="104">
        <f t="shared" si="49"/>
        <v>22.62</v>
      </c>
      <c r="AA167" s="104">
        <f t="shared" si="50"/>
        <v>23.28</v>
      </c>
      <c r="AB167" s="104">
        <f t="shared" si="51"/>
        <v>24.23</v>
      </c>
      <c r="AC167" s="104">
        <f t="shared" si="52"/>
        <v>25</v>
      </c>
      <c r="AD167" s="155">
        <f t="shared" si="53"/>
        <v>23.75</v>
      </c>
    </row>
    <row r="168" spans="2:30">
      <c r="B168" s="124"/>
      <c r="C168" s="98" t="s">
        <v>102</v>
      </c>
      <c r="D168" s="99" t="s">
        <v>78</v>
      </c>
      <c r="E168" s="102"/>
      <c r="F168" s="116">
        <v>551.90644531249995</v>
      </c>
      <c r="G168" s="116">
        <v>579.50176757812483</v>
      </c>
      <c r="H168" s="116">
        <v>562.94457421874984</v>
      </c>
      <c r="I168" s="116">
        <v>540.86831640624973</v>
      </c>
      <c r="J168" s="116">
        <v>524.31112304687485</v>
      </c>
      <c r="K168" s="125">
        <v>551.90644531249995</v>
      </c>
      <c r="M168" s="142">
        <f t="shared" si="54"/>
        <v>496.72</v>
      </c>
      <c r="N168" s="110">
        <f t="shared" ref="N168:N182" si="63">MEDIAN(F168,G168,H168,I168,J168,K168)</f>
        <v>551.90644531249995</v>
      </c>
      <c r="O168" s="110">
        <f t="shared" si="55"/>
        <v>662.29</v>
      </c>
      <c r="P168" s="111">
        <v>25</v>
      </c>
      <c r="Q168" s="112">
        <f t="shared" si="56"/>
        <v>524.31112304687485</v>
      </c>
      <c r="R168" s="113">
        <f t="shared" si="57"/>
        <v>551.90644531249995</v>
      </c>
      <c r="S168" s="113">
        <f t="shared" si="58"/>
        <v>579.50176757812483</v>
      </c>
      <c r="T168" s="113">
        <f t="shared" si="59"/>
        <v>562.94457421874984</v>
      </c>
      <c r="U168" s="113">
        <f t="shared" si="60"/>
        <v>540.86831640624973</v>
      </c>
      <c r="V168" s="113">
        <f t="shared" si="61"/>
        <v>524.31112304687485</v>
      </c>
      <c r="W168" s="143">
        <f t="shared" si="62"/>
        <v>551.90644531249995</v>
      </c>
      <c r="X168" s="100"/>
      <c r="Y168" s="154">
        <f t="shared" ref="Y168:Y182" si="64">IF(AND(R168&gt;0,NOT(R168="NQ")),ROUND($Q168/F168*$P168,2),0)</f>
        <v>23.75</v>
      </c>
      <c r="Z168" s="104">
        <f t="shared" ref="Z168:Z182" si="65">IF(AND(S168&gt;0,NOT(S168="NQ")),ROUND($Q168/G168*$P168,2),0)</f>
        <v>22.62</v>
      </c>
      <c r="AA168" s="104">
        <f t="shared" ref="AA168:AA182" si="66">IF(AND(T168&gt;0,NOT(T168="NQ")),ROUND($Q168/H168*$P168,2),0)</f>
        <v>23.28</v>
      </c>
      <c r="AB168" s="104">
        <f t="shared" ref="AB168:AB182" si="67">IF(AND(U168&gt;0,NOT(U168="NQ")),ROUND($Q168/I168*$P168,2),0)</f>
        <v>24.23</v>
      </c>
      <c r="AC168" s="104">
        <f t="shared" ref="AC168:AC182" si="68">IF(AND(V168&gt;0,NOT(V168="NQ")),ROUND($Q168/J168*$P168,2),0)</f>
        <v>25</v>
      </c>
      <c r="AD168" s="155">
        <f t="shared" ref="AD168:AD182" si="69">IF(AND(W168&gt;0,NOT(W168="NQ")),ROUND($Q168/K168*$P168,2),0)</f>
        <v>23.75</v>
      </c>
    </row>
    <row r="169" spans="2:30">
      <c r="B169" s="124"/>
      <c r="C169" s="98" t="s">
        <v>103</v>
      </c>
      <c r="D169" s="99" t="s">
        <v>80</v>
      </c>
      <c r="E169" s="102"/>
      <c r="F169" s="116">
        <v>662.2877343749999</v>
      </c>
      <c r="G169" s="116">
        <v>695.40212109374988</v>
      </c>
      <c r="H169" s="116">
        <v>675.53348906249971</v>
      </c>
      <c r="I169" s="116">
        <v>649.04197968749986</v>
      </c>
      <c r="J169" s="116">
        <v>629.1733476562498</v>
      </c>
      <c r="K169" s="125">
        <v>662.2877343749999</v>
      </c>
      <c r="M169" s="142">
        <f t="shared" si="54"/>
        <v>596.05999999999995</v>
      </c>
      <c r="N169" s="110">
        <f t="shared" si="63"/>
        <v>662.2877343749999</v>
      </c>
      <c r="O169" s="110">
        <f t="shared" si="55"/>
        <v>794.75</v>
      </c>
      <c r="P169" s="111">
        <v>25</v>
      </c>
      <c r="Q169" s="112">
        <f t="shared" si="56"/>
        <v>629.1733476562498</v>
      </c>
      <c r="R169" s="113">
        <f t="shared" si="57"/>
        <v>662.2877343749999</v>
      </c>
      <c r="S169" s="113">
        <f t="shared" si="58"/>
        <v>695.40212109374988</v>
      </c>
      <c r="T169" s="113">
        <f t="shared" si="59"/>
        <v>675.53348906249971</v>
      </c>
      <c r="U169" s="113">
        <f t="shared" si="60"/>
        <v>649.04197968749986</v>
      </c>
      <c r="V169" s="113">
        <f t="shared" si="61"/>
        <v>629.1733476562498</v>
      </c>
      <c r="W169" s="143">
        <f t="shared" si="62"/>
        <v>662.2877343749999</v>
      </c>
      <c r="X169" s="100"/>
      <c r="Y169" s="154">
        <f t="shared" si="64"/>
        <v>23.75</v>
      </c>
      <c r="Z169" s="104">
        <f t="shared" si="65"/>
        <v>22.62</v>
      </c>
      <c r="AA169" s="104">
        <f t="shared" si="66"/>
        <v>23.28</v>
      </c>
      <c r="AB169" s="104">
        <f t="shared" si="67"/>
        <v>24.23</v>
      </c>
      <c r="AC169" s="104">
        <f t="shared" si="68"/>
        <v>25</v>
      </c>
      <c r="AD169" s="155">
        <f t="shared" si="69"/>
        <v>23.75</v>
      </c>
    </row>
    <row r="170" spans="2:30">
      <c r="B170" s="124"/>
      <c r="C170" s="98" t="s">
        <v>104</v>
      </c>
      <c r="D170" s="99" t="s">
        <v>84</v>
      </c>
      <c r="E170" s="102"/>
      <c r="F170" s="116">
        <v>551.90644531249995</v>
      </c>
      <c r="G170" s="116">
        <v>579.50176757812483</v>
      </c>
      <c r="H170" s="116">
        <v>562.94457421874984</v>
      </c>
      <c r="I170" s="116">
        <v>540.86831640624973</v>
      </c>
      <c r="J170" s="116">
        <v>524.31112304687485</v>
      </c>
      <c r="K170" s="125">
        <v>551.90644531249995</v>
      </c>
      <c r="M170" s="142">
        <f t="shared" si="54"/>
        <v>496.72</v>
      </c>
      <c r="N170" s="110">
        <f t="shared" si="63"/>
        <v>551.90644531249995</v>
      </c>
      <c r="O170" s="110">
        <f t="shared" si="55"/>
        <v>662.29</v>
      </c>
      <c r="P170" s="111">
        <v>25</v>
      </c>
      <c r="Q170" s="112">
        <f t="shared" si="56"/>
        <v>524.31112304687485</v>
      </c>
      <c r="R170" s="113">
        <f t="shared" si="57"/>
        <v>551.90644531249995</v>
      </c>
      <c r="S170" s="113">
        <f t="shared" si="58"/>
        <v>579.50176757812483</v>
      </c>
      <c r="T170" s="113">
        <f t="shared" si="59"/>
        <v>562.94457421874984</v>
      </c>
      <c r="U170" s="113">
        <f t="shared" si="60"/>
        <v>540.86831640624973</v>
      </c>
      <c r="V170" s="113">
        <f t="shared" si="61"/>
        <v>524.31112304687485</v>
      </c>
      <c r="W170" s="143">
        <f t="shared" si="62"/>
        <v>551.90644531249995</v>
      </c>
      <c r="X170" s="100"/>
      <c r="Y170" s="154">
        <f t="shared" si="64"/>
        <v>23.75</v>
      </c>
      <c r="Z170" s="104">
        <f t="shared" si="65"/>
        <v>22.62</v>
      </c>
      <c r="AA170" s="104">
        <f t="shared" si="66"/>
        <v>23.28</v>
      </c>
      <c r="AB170" s="104">
        <f t="shared" si="67"/>
        <v>24.23</v>
      </c>
      <c r="AC170" s="104">
        <f t="shared" si="68"/>
        <v>25</v>
      </c>
      <c r="AD170" s="155">
        <f t="shared" si="69"/>
        <v>23.75</v>
      </c>
    </row>
    <row r="171" spans="2:30">
      <c r="B171" s="124"/>
      <c r="C171" s="98" t="s">
        <v>105</v>
      </c>
      <c r="D171" s="99" t="s">
        <v>125</v>
      </c>
      <c r="E171" s="102"/>
      <c r="F171" s="116">
        <v>662.2877343749999</v>
      </c>
      <c r="G171" s="116">
        <v>695.40212109374988</v>
      </c>
      <c r="H171" s="116">
        <v>675.53348906249971</v>
      </c>
      <c r="I171" s="116">
        <v>649.04197968749986</v>
      </c>
      <c r="J171" s="116">
        <v>540.86831640624973</v>
      </c>
      <c r="K171" s="125">
        <v>662.2877343749999</v>
      </c>
      <c r="M171" s="142">
        <f t="shared" si="54"/>
        <v>596.05999999999995</v>
      </c>
      <c r="N171" s="110">
        <f t="shared" si="63"/>
        <v>662.2877343749999</v>
      </c>
      <c r="O171" s="110">
        <f t="shared" si="55"/>
        <v>794.75</v>
      </c>
      <c r="P171" s="111">
        <v>25</v>
      </c>
      <c r="Q171" s="112">
        <f t="shared" si="56"/>
        <v>649.04197968749986</v>
      </c>
      <c r="R171" s="113">
        <f t="shared" si="57"/>
        <v>662.2877343749999</v>
      </c>
      <c r="S171" s="113">
        <f t="shared" si="58"/>
        <v>695.40212109374988</v>
      </c>
      <c r="T171" s="113">
        <f t="shared" si="59"/>
        <v>675.53348906249971</v>
      </c>
      <c r="U171" s="113">
        <f t="shared" si="60"/>
        <v>649.04197968749986</v>
      </c>
      <c r="V171" s="113" t="str">
        <f t="shared" si="61"/>
        <v>NQ</v>
      </c>
      <c r="W171" s="143">
        <f t="shared" si="62"/>
        <v>662.2877343749999</v>
      </c>
      <c r="X171" s="100"/>
      <c r="Y171" s="154">
        <f t="shared" si="64"/>
        <v>24.5</v>
      </c>
      <c r="Z171" s="104">
        <f t="shared" si="65"/>
        <v>23.33</v>
      </c>
      <c r="AA171" s="104">
        <f t="shared" si="66"/>
        <v>24.02</v>
      </c>
      <c r="AB171" s="104">
        <f t="shared" si="67"/>
        <v>25</v>
      </c>
      <c r="AC171" s="104">
        <f t="shared" si="68"/>
        <v>0</v>
      </c>
      <c r="AD171" s="155">
        <f t="shared" si="69"/>
        <v>24.5</v>
      </c>
    </row>
    <row r="172" spans="2:30">
      <c r="B172" s="124"/>
      <c r="C172" s="98" t="s">
        <v>106</v>
      </c>
      <c r="D172" s="99" t="s">
        <v>87</v>
      </c>
      <c r="E172" s="102"/>
      <c r="F172" s="116">
        <v>496.71580078124981</v>
      </c>
      <c r="G172" s="116">
        <v>521.5515908203123</v>
      </c>
      <c r="H172" s="116">
        <v>506.65011679687484</v>
      </c>
      <c r="I172" s="116">
        <v>486.78148476562484</v>
      </c>
      <c r="J172" s="116">
        <v>471.88001074218738</v>
      </c>
      <c r="K172" s="125">
        <v>496.71580078124981</v>
      </c>
      <c r="M172" s="142">
        <f t="shared" si="54"/>
        <v>447.04</v>
      </c>
      <c r="N172" s="110">
        <f t="shared" si="63"/>
        <v>496.71580078124981</v>
      </c>
      <c r="O172" s="110">
        <f t="shared" si="55"/>
        <v>596.05999999999995</v>
      </c>
      <c r="P172" s="111">
        <v>25</v>
      </c>
      <c r="Q172" s="112">
        <f t="shared" si="56"/>
        <v>471.88001074218738</v>
      </c>
      <c r="R172" s="113">
        <f t="shared" si="57"/>
        <v>496.71580078124981</v>
      </c>
      <c r="S172" s="113">
        <f t="shared" si="58"/>
        <v>521.5515908203123</v>
      </c>
      <c r="T172" s="113">
        <f t="shared" si="59"/>
        <v>506.65011679687484</v>
      </c>
      <c r="U172" s="113">
        <f t="shared" si="60"/>
        <v>486.78148476562484</v>
      </c>
      <c r="V172" s="113">
        <f t="shared" si="61"/>
        <v>471.88001074218738</v>
      </c>
      <c r="W172" s="143">
        <f t="shared" si="62"/>
        <v>496.71580078124981</v>
      </c>
      <c r="X172" s="100"/>
      <c r="Y172" s="154">
        <f t="shared" si="64"/>
        <v>23.75</v>
      </c>
      <c r="Z172" s="104">
        <f t="shared" si="65"/>
        <v>22.62</v>
      </c>
      <c r="AA172" s="104">
        <f t="shared" si="66"/>
        <v>23.28</v>
      </c>
      <c r="AB172" s="104">
        <f t="shared" si="67"/>
        <v>24.23</v>
      </c>
      <c r="AC172" s="104">
        <f t="shared" si="68"/>
        <v>25</v>
      </c>
      <c r="AD172" s="155">
        <f t="shared" si="69"/>
        <v>23.75</v>
      </c>
    </row>
    <row r="173" spans="2:30">
      <c r="B173" s="124"/>
      <c r="C173" s="98" t="s">
        <v>107</v>
      </c>
      <c r="D173" s="99" t="s">
        <v>89</v>
      </c>
      <c r="E173" s="102"/>
      <c r="F173" s="116">
        <v>386.33451171874981</v>
      </c>
      <c r="G173" s="116">
        <v>405.65123730468736</v>
      </c>
      <c r="H173" s="116">
        <v>394.06120195312491</v>
      </c>
      <c r="I173" s="116">
        <v>378.60782148437488</v>
      </c>
      <c r="J173" s="116">
        <v>367.01778613281238</v>
      </c>
      <c r="K173" s="125">
        <v>386.33451171874981</v>
      </c>
      <c r="M173" s="142">
        <f t="shared" si="54"/>
        <v>347.7</v>
      </c>
      <c r="N173" s="110">
        <f t="shared" si="63"/>
        <v>386.33451171874981</v>
      </c>
      <c r="O173" s="110">
        <f t="shared" si="55"/>
        <v>463.6</v>
      </c>
      <c r="P173" s="111">
        <v>25</v>
      </c>
      <c r="Q173" s="112">
        <f t="shared" si="56"/>
        <v>367.01778613281238</v>
      </c>
      <c r="R173" s="113">
        <f t="shared" si="57"/>
        <v>386.33451171874981</v>
      </c>
      <c r="S173" s="113">
        <f t="shared" si="58"/>
        <v>405.65123730468736</v>
      </c>
      <c r="T173" s="113">
        <f t="shared" si="59"/>
        <v>394.06120195312491</v>
      </c>
      <c r="U173" s="113">
        <f t="shared" si="60"/>
        <v>378.60782148437488</v>
      </c>
      <c r="V173" s="113">
        <f t="shared" si="61"/>
        <v>367.01778613281238</v>
      </c>
      <c r="W173" s="143">
        <f t="shared" si="62"/>
        <v>386.33451171874981</v>
      </c>
      <c r="X173" s="100"/>
      <c r="Y173" s="154">
        <f t="shared" si="64"/>
        <v>23.75</v>
      </c>
      <c r="Z173" s="104">
        <f t="shared" si="65"/>
        <v>22.62</v>
      </c>
      <c r="AA173" s="104">
        <f t="shared" si="66"/>
        <v>23.28</v>
      </c>
      <c r="AB173" s="104">
        <f t="shared" si="67"/>
        <v>24.23</v>
      </c>
      <c r="AC173" s="104">
        <f t="shared" si="68"/>
        <v>25</v>
      </c>
      <c r="AD173" s="155">
        <f t="shared" si="69"/>
        <v>23.75</v>
      </c>
    </row>
    <row r="174" spans="2:30">
      <c r="B174" s="124"/>
      <c r="C174" s="98" t="s">
        <v>108</v>
      </c>
      <c r="D174" s="99" t="s">
        <v>91</v>
      </c>
      <c r="E174" s="102"/>
      <c r="F174" s="116">
        <v>331.14386718749995</v>
      </c>
      <c r="G174" s="116">
        <v>347.70106054687494</v>
      </c>
      <c r="H174" s="116">
        <v>337.76674453124986</v>
      </c>
      <c r="I174" s="116">
        <v>324.52098984374993</v>
      </c>
      <c r="J174" s="116">
        <v>314.5866738281249</v>
      </c>
      <c r="K174" s="125">
        <v>331.14386718749995</v>
      </c>
      <c r="M174" s="142">
        <f t="shared" si="54"/>
        <v>298.02999999999997</v>
      </c>
      <c r="N174" s="110">
        <f t="shared" si="63"/>
        <v>331.14386718749995</v>
      </c>
      <c r="O174" s="110">
        <f t="shared" si="55"/>
        <v>397.37</v>
      </c>
      <c r="P174" s="111">
        <v>25</v>
      </c>
      <c r="Q174" s="112">
        <f t="shared" si="56"/>
        <v>314.5866738281249</v>
      </c>
      <c r="R174" s="113">
        <f t="shared" si="57"/>
        <v>331.14386718749995</v>
      </c>
      <c r="S174" s="113">
        <f t="shared" si="58"/>
        <v>347.70106054687494</v>
      </c>
      <c r="T174" s="113">
        <f t="shared" si="59"/>
        <v>337.76674453124986</v>
      </c>
      <c r="U174" s="113">
        <f t="shared" si="60"/>
        <v>324.52098984374993</v>
      </c>
      <c r="V174" s="113">
        <f t="shared" si="61"/>
        <v>314.5866738281249</v>
      </c>
      <c r="W174" s="143">
        <f t="shared" si="62"/>
        <v>331.14386718749995</v>
      </c>
      <c r="X174" s="100"/>
      <c r="Y174" s="154">
        <f t="shared" si="64"/>
        <v>23.75</v>
      </c>
      <c r="Z174" s="104">
        <f t="shared" si="65"/>
        <v>22.62</v>
      </c>
      <c r="AA174" s="104">
        <f t="shared" si="66"/>
        <v>23.28</v>
      </c>
      <c r="AB174" s="104">
        <f t="shared" si="67"/>
        <v>24.23</v>
      </c>
      <c r="AC174" s="104">
        <f t="shared" si="68"/>
        <v>25</v>
      </c>
      <c r="AD174" s="155">
        <f t="shared" si="69"/>
        <v>23.75</v>
      </c>
    </row>
    <row r="175" spans="2:30">
      <c r="B175" s="124"/>
      <c r="C175" s="98" t="s">
        <v>34</v>
      </c>
      <c r="D175" s="99" t="s">
        <v>126</v>
      </c>
      <c r="E175" s="102"/>
      <c r="F175" s="116">
        <v>496.71580078124981</v>
      </c>
      <c r="G175" s="116">
        <v>521.5515908203123</v>
      </c>
      <c r="H175" s="116">
        <v>506.65011679687484</v>
      </c>
      <c r="I175" s="116">
        <v>486.78148476562484</v>
      </c>
      <c r="J175" s="116">
        <v>471.88001074218738</v>
      </c>
      <c r="K175" s="125">
        <v>496.71580078124981</v>
      </c>
      <c r="M175" s="142">
        <f t="shared" si="54"/>
        <v>447.04</v>
      </c>
      <c r="N175" s="110">
        <f t="shared" si="63"/>
        <v>496.71580078124981</v>
      </c>
      <c r="O175" s="110">
        <f t="shared" si="55"/>
        <v>596.05999999999995</v>
      </c>
      <c r="P175" s="111">
        <v>25</v>
      </c>
      <c r="Q175" s="112">
        <f t="shared" si="56"/>
        <v>471.88001074218738</v>
      </c>
      <c r="R175" s="113">
        <f t="shared" si="57"/>
        <v>496.71580078124981</v>
      </c>
      <c r="S175" s="113">
        <f t="shared" si="58"/>
        <v>521.5515908203123</v>
      </c>
      <c r="T175" s="113">
        <f t="shared" si="59"/>
        <v>506.65011679687484</v>
      </c>
      <c r="U175" s="113">
        <f t="shared" si="60"/>
        <v>486.78148476562484</v>
      </c>
      <c r="V175" s="113">
        <f t="shared" si="61"/>
        <v>471.88001074218738</v>
      </c>
      <c r="W175" s="143">
        <f t="shared" si="62"/>
        <v>496.71580078124981</v>
      </c>
      <c r="X175" s="100"/>
      <c r="Y175" s="154">
        <f t="shared" si="64"/>
        <v>23.75</v>
      </c>
      <c r="Z175" s="104">
        <f t="shared" si="65"/>
        <v>22.62</v>
      </c>
      <c r="AA175" s="104">
        <f t="shared" si="66"/>
        <v>23.28</v>
      </c>
      <c r="AB175" s="104">
        <f t="shared" si="67"/>
        <v>24.23</v>
      </c>
      <c r="AC175" s="104">
        <f t="shared" si="68"/>
        <v>25</v>
      </c>
      <c r="AD175" s="155">
        <f t="shared" si="69"/>
        <v>23.75</v>
      </c>
    </row>
    <row r="176" spans="2:30">
      <c r="B176" s="124"/>
      <c r="C176" s="98" t="s">
        <v>35</v>
      </c>
      <c r="D176" s="99" t="s">
        <v>130</v>
      </c>
      <c r="E176" s="102"/>
      <c r="F176" s="116">
        <v>496.71580078124981</v>
      </c>
      <c r="G176" s="116">
        <v>521.5515908203123</v>
      </c>
      <c r="H176" s="116">
        <v>506.65011679687484</v>
      </c>
      <c r="I176" s="116">
        <v>486.78148476562484</v>
      </c>
      <c r="J176" s="116">
        <v>471.88001074218738</v>
      </c>
      <c r="K176" s="125">
        <v>496.71580078124981</v>
      </c>
      <c r="M176" s="142">
        <f t="shared" si="54"/>
        <v>447.04</v>
      </c>
      <c r="N176" s="110">
        <f t="shared" si="63"/>
        <v>496.71580078124981</v>
      </c>
      <c r="O176" s="110">
        <f t="shared" si="55"/>
        <v>596.05999999999995</v>
      </c>
      <c r="P176" s="111">
        <v>25</v>
      </c>
      <c r="Q176" s="112">
        <f t="shared" si="56"/>
        <v>471.88001074218738</v>
      </c>
      <c r="R176" s="113">
        <f t="shared" si="57"/>
        <v>496.71580078124981</v>
      </c>
      <c r="S176" s="113">
        <f t="shared" si="58"/>
        <v>521.5515908203123</v>
      </c>
      <c r="T176" s="113">
        <f t="shared" si="59"/>
        <v>506.65011679687484</v>
      </c>
      <c r="U176" s="113">
        <f t="shared" si="60"/>
        <v>486.78148476562484</v>
      </c>
      <c r="V176" s="113">
        <f t="shared" si="61"/>
        <v>471.88001074218738</v>
      </c>
      <c r="W176" s="143">
        <f t="shared" si="62"/>
        <v>496.71580078124981</v>
      </c>
      <c r="X176" s="100"/>
      <c r="Y176" s="154">
        <f t="shared" si="64"/>
        <v>23.75</v>
      </c>
      <c r="Z176" s="104">
        <f t="shared" si="65"/>
        <v>22.62</v>
      </c>
      <c r="AA176" s="104">
        <f t="shared" si="66"/>
        <v>23.28</v>
      </c>
      <c r="AB176" s="104">
        <f t="shared" si="67"/>
        <v>24.23</v>
      </c>
      <c r="AC176" s="104">
        <f t="shared" si="68"/>
        <v>25</v>
      </c>
      <c r="AD176" s="155">
        <f t="shared" si="69"/>
        <v>23.75</v>
      </c>
    </row>
    <row r="177" spans="2:30">
      <c r="B177" s="124"/>
      <c r="C177" s="98" t="s">
        <v>36</v>
      </c>
      <c r="D177" s="99" t="s">
        <v>129</v>
      </c>
      <c r="E177" s="102"/>
      <c r="F177" s="116">
        <v>331.14386718749995</v>
      </c>
      <c r="G177" s="116">
        <v>347.70106054687494</v>
      </c>
      <c r="H177" s="116">
        <v>337.76674453124986</v>
      </c>
      <c r="I177" s="116">
        <v>324.52098984374993</v>
      </c>
      <c r="J177" s="116">
        <v>314.5866738281249</v>
      </c>
      <c r="K177" s="125">
        <v>331.14386718749995</v>
      </c>
      <c r="M177" s="142">
        <f t="shared" si="54"/>
        <v>298.02999999999997</v>
      </c>
      <c r="N177" s="110">
        <f t="shared" si="63"/>
        <v>331.14386718749995</v>
      </c>
      <c r="O177" s="110">
        <f t="shared" si="55"/>
        <v>397.37</v>
      </c>
      <c r="P177" s="111">
        <v>25</v>
      </c>
      <c r="Q177" s="112">
        <f t="shared" si="56"/>
        <v>314.5866738281249</v>
      </c>
      <c r="R177" s="113">
        <f t="shared" si="57"/>
        <v>331.14386718749995</v>
      </c>
      <c r="S177" s="113">
        <f t="shared" si="58"/>
        <v>347.70106054687494</v>
      </c>
      <c r="T177" s="113">
        <f t="shared" si="59"/>
        <v>337.76674453124986</v>
      </c>
      <c r="U177" s="113">
        <f t="shared" si="60"/>
        <v>324.52098984374993</v>
      </c>
      <c r="V177" s="113">
        <f t="shared" si="61"/>
        <v>314.5866738281249</v>
      </c>
      <c r="W177" s="143">
        <f t="shared" si="62"/>
        <v>331.14386718749995</v>
      </c>
      <c r="X177" s="100"/>
      <c r="Y177" s="154">
        <f t="shared" si="64"/>
        <v>23.75</v>
      </c>
      <c r="Z177" s="104">
        <f t="shared" si="65"/>
        <v>22.62</v>
      </c>
      <c r="AA177" s="104">
        <f t="shared" si="66"/>
        <v>23.28</v>
      </c>
      <c r="AB177" s="104">
        <f t="shared" si="67"/>
        <v>24.23</v>
      </c>
      <c r="AC177" s="104">
        <f t="shared" si="68"/>
        <v>25</v>
      </c>
      <c r="AD177" s="155">
        <f t="shared" si="69"/>
        <v>23.75</v>
      </c>
    </row>
    <row r="178" spans="2:30">
      <c r="B178" s="124"/>
      <c r="C178" s="98" t="s">
        <v>109</v>
      </c>
      <c r="D178" s="99" t="s">
        <v>118</v>
      </c>
      <c r="E178" s="102"/>
      <c r="F178" s="116">
        <v>827.85966796874959</v>
      </c>
      <c r="G178" s="116">
        <v>869.25265136718713</v>
      </c>
      <c r="H178" s="116">
        <v>844.4168613281247</v>
      </c>
      <c r="I178" s="116">
        <v>811.30247460937471</v>
      </c>
      <c r="J178" s="116">
        <v>786.46668457031205</v>
      </c>
      <c r="K178" s="125">
        <v>827.85966796874959</v>
      </c>
      <c r="M178" s="142">
        <f t="shared" si="54"/>
        <v>745.07</v>
      </c>
      <c r="N178" s="110">
        <f t="shared" si="63"/>
        <v>827.85966796874959</v>
      </c>
      <c r="O178" s="110">
        <f t="shared" si="55"/>
        <v>993.43</v>
      </c>
      <c r="P178" s="111">
        <v>25</v>
      </c>
      <c r="Q178" s="112">
        <f t="shared" si="56"/>
        <v>786.46668457031205</v>
      </c>
      <c r="R178" s="113">
        <f t="shared" si="57"/>
        <v>827.85966796874959</v>
      </c>
      <c r="S178" s="113">
        <f t="shared" si="58"/>
        <v>869.25265136718713</v>
      </c>
      <c r="T178" s="113">
        <f t="shared" si="59"/>
        <v>844.4168613281247</v>
      </c>
      <c r="U178" s="113">
        <f t="shared" si="60"/>
        <v>811.30247460937471</v>
      </c>
      <c r="V178" s="113">
        <f t="shared" si="61"/>
        <v>786.46668457031205</v>
      </c>
      <c r="W178" s="143">
        <f t="shared" si="62"/>
        <v>827.85966796874959</v>
      </c>
      <c r="X178" s="100"/>
      <c r="Y178" s="154">
        <f t="shared" si="64"/>
        <v>23.75</v>
      </c>
      <c r="Z178" s="104">
        <f t="shared" si="65"/>
        <v>22.62</v>
      </c>
      <c r="AA178" s="104">
        <f t="shared" si="66"/>
        <v>23.28</v>
      </c>
      <c r="AB178" s="104">
        <f t="shared" si="67"/>
        <v>24.23</v>
      </c>
      <c r="AC178" s="104">
        <f t="shared" si="68"/>
        <v>25</v>
      </c>
      <c r="AD178" s="155">
        <f t="shared" si="69"/>
        <v>23.75</v>
      </c>
    </row>
    <row r="179" spans="2:30">
      <c r="B179" s="124"/>
      <c r="C179" s="98" t="s">
        <v>110</v>
      </c>
      <c r="D179" s="99" t="s">
        <v>112</v>
      </c>
      <c r="E179" s="102"/>
      <c r="F179" s="116">
        <v>496.71580078124981</v>
      </c>
      <c r="G179" s="116">
        <v>521.5515908203123</v>
      </c>
      <c r="H179" s="116">
        <v>506.65011679687484</v>
      </c>
      <c r="I179" s="116">
        <v>486.78148476562484</v>
      </c>
      <c r="J179" s="116">
        <v>471.88001074218738</v>
      </c>
      <c r="K179" s="125">
        <v>496.71580078124981</v>
      </c>
      <c r="M179" s="142">
        <f t="shared" si="54"/>
        <v>447.04</v>
      </c>
      <c r="N179" s="110">
        <f t="shared" si="63"/>
        <v>496.71580078124981</v>
      </c>
      <c r="O179" s="110">
        <f t="shared" si="55"/>
        <v>596.05999999999995</v>
      </c>
      <c r="P179" s="111">
        <v>25</v>
      </c>
      <c r="Q179" s="112">
        <f t="shared" si="56"/>
        <v>471.88001074218738</v>
      </c>
      <c r="R179" s="113">
        <f t="shared" si="57"/>
        <v>496.71580078124981</v>
      </c>
      <c r="S179" s="113">
        <f t="shared" si="58"/>
        <v>521.5515908203123</v>
      </c>
      <c r="T179" s="113">
        <f t="shared" si="59"/>
        <v>506.65011679687484</v>
      </c>
      <c r="U179" s="113">
        <f t="shared" si="60"/>
        <v>486.78148476562484</v>
      </c>
      <c r="V179" s="113">
        <f t="shared" si="61"/>
        <v>471.88001074218738</v>
      </c>
      <c r="W179" s="143">
        <f t="shared" si="62"/>
        <v>496.71580078124981</v>
      </c>
      <c r="X179" s="100"/>
      <c r="Y179" s="154">
        <f t="shared" si="64"/>
        <v>23.75</v>
      </c>
      <c r="Z179" s="104">
        <f t="shared" si="65"/>
        <v>22.62</v>
      </c>
      <c r="AA179" s="104">
        <f t="shared" si="66"/>
        <v>23.28</v>
      </c>
      <c r="AB179" s="104">
        <f t="shared" si="67"/>
        <v>24.23</v>
      </c>
      <c r="AC179" s="104">
        <f t="shared" si="68"/>
        <v>25</v>
      </c>
      <c r="AD179" s="155">
        <f t="shared" si="69"/>
        <v>23.75</v>
      </c>
    </row>
    <row r="180" spans="2:30">
      <c r="B180" s="124"/>
      <c r="C180" s="98" t="s">
        <v>113</v>
      </c>
      <c r="D180" s="99" t="s">
        <v>114</v>
      </c>
      <c r="E180" s="102"/>
      <c r="F180" s="116">
        <v>441.52515624999984</v>
      </c>
      <c r="G180" s="116">
        <v>463.60141406249983</v>
      </c>
      <c r="H180" s="116">
        <v>450.3556593749999</v>
      </c>
      <c r="I180" s="116">
        <v>432.69465312499983</v>
      </c>
      <c r="J180" s="116">
        <v>419.44889843749985</v>
      </c>
      <c r="K180" s="125">
        <v>441.52515624999984</v>
      </c>
      <c r="M180" s="142">
        <f t="shared" si="54"/>
        <v>397.37</v>
      </c>
      <c r="N180" s="110">
        <f t="shared" si="63"/>
        <v>441.52515624999984</v>
      </c>
      <c r="O180" s="110">
        <f t="shared" si="55"/>
        <v>529.83000000000004</v>
      </c>
      <c r="P180" s="111">
        <v>25</v>
      </c>
      <c r="Q180" s="112">
        <f t="shared" si="56"/>
        <v>419.44889843749985</v>
      </c>
      <c r="R180" s="113">
        <f t="shared" si="57"/>
        <v>441.52515624999984</v>
      </c>
      <c r="S180" s="113">
        <f t="shared" si="58"/>
        <v>463.60141406249983</v>
      </c>
      <c r="T180" s="113">
        <f t="shared" si="59"/>
        <v>450.3556593749999</v>
      </c>
      <c r="U180" s="113">
        <f t="shared" si="60"/>
        <v>432.69465312499983</v>
      </c>
      <c r="V180" s="113">
        <f t="shared" si="61"/>
        <v>419.44889843749985</v>
      </c>
      <c r="W180" s="143">
        <f t="shared" si="62"/>
        <v>441.52515624999984</v>
      </c>
      <c r="X180" s="100"/>
      <c r="Y180" s="154">
        <f t="shared" si="64"/>
        <v>23.75</v>
      </c>
      <c r="Z180" s="104">
        <f t="shared" si="65"/>
        <v>22.62</v>
      </c>
      <c r="AA180" s="104">
        <f t="shared" si="66"/>
        <v>23.28</v>
      </c>
      <c r="AB180" s="104">
        <f t="shared" si="67"/>
        <v>24.23</v>
      </c>
      <c r="AC180" s="104">
        <f t="shared" si="68"/>
        <v>25</v>
      </c>
      <c r="AD180" s="155">
        <f t="shared" si="69"/>
        <v>23.75</v>
      </c>
    </row>
    <row r="181" spans="2:30">
      <c r="B181" s="124"/>
      <c r="C181" s="98" t="s">
        <v>115</v>
      </c>
      <c r="D181" s="99" t="s">
        <v>116</v>
      </c>
      <c r="E181" s="102"/>
      <c r="F181" s="116">
        <v>413.9298339843748</v>
      </c>
      <c r="G181" s="116">
        <v>434.62632568359356</v>
      </c>
      <c r="H181" s="116">
        <v>422.20843066406235</v>
      </c>
      <c r="I181" s="116">
        <v>405.65123730468736</v>
      </c>
      <c r="J181" s="116">
        <v>393.23334228515603</v>
      </c>
      <c r="K181" s="125">
        <v>413.9298339843748</v>
      </c>
      <c r="M181" s="142">
        <f t="shared" si="54"/>
        <v>372.54</v>
      </c>
      <c r="N181" s="110">
        <f t="shared" si="63"/>
        <v>413.9298339843748</v>
      </c>
      <c r="O181" s="110">
        <f t="shared" si="55"/>
        <v>496.72</v>
      </c>
      <c r="P181" s="111">
        <v>25</v>
      </c>
      <c r="Q181" s="112">
        <f t="shared" si="56"/>
        <v>393.23334228515603</v>
      </c>
      <c r="R181" s="113">
        <f t="shared" si="57"/>
        <v>413.9298339843748</v>
      </c>
      <c r="S181" s="113">
        <f t="shared" si="58"/>
        <v>434.62632568359356</v>
      </c>
      <c r="T181" s="113">
        <f t="shared" si="59"/>
        <v>422.20843066406235</v>
      </c>
      <c r="U181" s="113">
        <f t="shared" si="60"/>
        <v>405.65123730468736</v>
      </c>
      <c r="V181" s="113">
        <f t="shared" si="61"/>
        <v>393.23334228515603</v>
      </c>
      <c r="W181" s="143">
        <f t="shared" si="62"/>
        <v>413.9298339843748</v>
      </c>
      <c r="X181" s="100"/>
      <c r="Y181" s="154">
        <f t="shared" si="64"/>
        <v>23.75</v>
      </c>
      <c r="Z181" s="104">
        <f t="shared" si="65"/>
        <v>22.62</v>
      </c>
      <c r="AA181" s="104">
        <f t="shared" si="66"/>
        <v>23.28</v>
      </c>
      <c r="AB181" s="104">
        <f t="shared" si="67"/>
        <v>24.23</v>
      </c>
      <c r="AC181" s="104">
        <f t="shared" si="68"/>
        <v>25</v>
      </c>
      <c r="AD181" s="155">
        <f t="shared" si="69"/>
        <v>23.75</v>
      </c>
    </row>
    <row r="182" spans="2:30" ht="10.9" thickBot="1">
      <c r="B182" s="126"/>
      <c r="C182" s="127" t="s">
        <v>119</v>
      </c>
      <c r="D182" s="128" t="s">
        <v>121</v>
      </c>
      <c r="E182" s="129"/>
      <c r="F182" s="130">
        <v>496.71580078124981</v>
      </c>
      <c r="G182" s="130">
        <v>521.5515908203123</v>
      </c>
      <c r="H182" s="130">
        <v>506.65011679687484</v>
      </c>
      <c r="I182" s="130">
        <v>486.78148476562484</v>
      </c>
      <c r="J182" s="130">
        <v>471.88001074218738</v>
      </c>
      <c r="K182" s="131">
        <v>496.71580078124981</v>
      </c>
      <c r="M182" s="144">
        <f t="shared" si="54"/>
        <v>447.04</v>
      </c>
      <c r="N182" s="145">
        <f t="shared" si="63"/>
        <v>496.71580078124981</v>
      </c>
      <c r="O182" s="145">
        <f t="shared" si="55"/>
        <v>596.05999999999995</v>
      </c>
      <c r="P182" s="146">
        <v>25</v>
      </c>
      <c r="Q182" s="147">
        <f t="shared" si="56"/>
        <v>471.88001074218738</v>
      </c>
      <c r="R182" s="148">
        <f t="shared" si="57"/>
        <v>496.71580078124981</v>
      </c>
      <c r="S182" s="148">
        <f t="shared" si="58"/>
        <v>521.5515908203123</v>
      </c>
      <c r="T182" s="148">
        <f t="shared" si="59"/>
        <v>506.65011679687484</v>
      </c>
      <c r="U182" s="148">
        <f t="shared" si="60"/>
        <v>486.78148476562484</v>
      </c>
      <c r="V182" s="148">
        <f t="shared" si="61"/>
        <v>471.88001074218738</v>
      </c>
      <c r="W182" s="149">
        <f t="shared" si="62"/>
        <v>496.71580078124981</v>
      </c>
      <c r="X182" s="100"/>
      <c r="Y182" s="156">
        <f t="shared" si="64"/>
        <v>23.75</v>
      </c>
      <c r="Z182" s="157">
        <f t="shared" si="65"/>
        <v>22.62</v>
      </c>
      <c r="AA182" s="157">
        <f t="shared" si="66"/>
        <v>23.28</v>
      </c>
      <c r="AB182" s="157">
        <f t="shared" si="67"/>
        <v>24.23</v>
      </c>
      <c r="AC182" s="157">
        <f t="shared" si="68"/>
        <v>25</v>
      </c>
      <c r="AD182" s="158">
        <f t="shared" si="69"/>
        <v>23.75</v>
      </c>
    </row>
    <row r="183" spans="2:30" ht="10.9" thickBot="1"/>
    <row r="184" spans="2:30" ht="10.9" thickBot="1">
      <c r="B184" s="228" t="s">
        <v>198</v>
      </c>
      <c r="C184" s="229"/>
      <c r="D184" s="229"/>
      <c r="E184" s="229"/>
      <c r="F184" s="229"/>
      <c r="G184" s="229"/>
      <c r="H184" s="229"/>
      <c r="I184" s="229"/>
      <c r="J184" s="229"/>
      <c r="K184" s="229"/>
      <c r="L184" s="229"/>
      <c r="M184" s="229"/>
      <c r="N184" s="229"/>
      <c r="O184" s="229"/>
      <c r="P184" s="229"/>
      <c r="Q184" s="229"/>
      <c r="R184" s="229"/>
      <c r="S184" s="229"/>
      <c r="T184" s="229"/>
      <c r="U184" s="229"/>
      <c r="V184" s="229"/>
      <c r="W184" s="229"/>
      <c r="X184" s="229"/>
      <c r="Y184" s="229"/>
      <c r="Z184" s="229"/>
      <c r="AA184" s="229"/>
      <c r="AB184" s="229"/>
      <c r="AC184" s="229"/>
      <c r="AD184" s="230"/>
    </row>
    <row r="185" spans="2:30">
      <c r="B185" s="159"/>
      <c r="C185" s="107"/>
      <c r="D185" s="107"/>
      <c r="E185" s="107"/>
      <c r="F185" s="107"/>
      <c r="G185" s="107"/>
      <c r="H185" s="107"/>
      <c r="I185" s="107"/>
      <c r="J185" s="107"/>
      <c r="K185" s="107"/>
      <c r="L185" s="107"/>
      <c r="M185" s="107"/>
      <c r="N185" s="107"/>
      <c r="O185" s="107"/>
      <c r="P185" s="107"/>
      <c r="Q185" s="107"/>
      <c r="R185" s="107"/>
      <c r="S185" s="107"/>
      <c r="T185" s="107"/>
      <c r="U185" s="107"/>
      <c r="V185" s="107"/>
      <c r="W185" s="107"/>
      <c r="X185" s="107"/>
      <c r="Y185" s="107"/>
      <c r="Z185" s="107"/>
      <c r="AA185" s="107"/>
      <c r="AB185" s="107"/>
      <c r="AC185" s="107"/>
      <c r="AD185" s="160"/>
    </row>
    <row r="186" spans="2:30">
      <c r="B186" s="159" t="s">
        <v>186</v>
      </c>
      <c r="C186" s="108"/>
      <c r="D186" s="108"/>
      <c r="E186" s="107"/>
      <c r="F186" s="108"/>
      <c r="G186" s="108"/>
      <c r="H186" s="108"/>
      <c r="I186" s="108"/>
      <c r="J186" s="108"/>
      <c r="K186" s="108"/>
      <c r="L186" s="107"/>
      <c r="M186" s="108"/>
      <c r="N186" s="108"/>
      <c r="O186" s="108"/>
      <c r="P186" s="108"/>
      <c r="Q186" s="109"/>
      <c r="R186" s="107"/>
      <c r="S186" s="107"/>
      <c r="T186" s="107"/>
      <c r="U186" s="107"/>
      <c r="V186" s="107"/>
      <c r="W186" s="107"/>
      <c r="X186" s="109"/>
      <c r="Y186" s="105">
        <f>ROUND(SUM(Y8:Y182),2)</f>
        <v>5005.5</v>
      </c>
      <c r="Z186" s="105">
        <f t="shared" ref="Z186:AD186" si="70">ROUND(SUM(Z8:Z182),2)</f>
        <v>4767.28</v>
      </c>
      <c r="AA186" s="105">
        <f t="shared" si="70"/>
        <v>4348.1099999999997</v>
      </c>
      <c r="AB186" s="105">
        <f t="shared" si="70"/>
        <v>5107.09</v>
      </c>
      <c r="AC186" s="105">
        <f t="shared" si="70"/>
        <v>4650</v>
      </c>
      <c r="AD186" s="161">
        <f t="shared" si="70"/>
        <v>5005.5</v>
      </c>
    </row>
    <row r="187" spans="2:30">
      <c r="B187" s="159" t="s">
        <v>185</v>
      </c>
      <c r="C187" s="107"/>
      <c r="D187" s="107"/>
      <c r="E187" s="107"/>
      <c r="F187" s="107"/>
      <c r="G187" s="107"/>
      <c r="H187" s="107"/>
      <c r="I187" s="107"/>
      <c r="J187" s="107"/>
      <c r="K187" s="107"/>
      <c r="L187" s="107"/>
      <c r="M187" s="107"/>
      <c r="N187" s="107"/>
      <c r="O187" s="107"/>
      <c r="P187" s="107"/>
      <c r="Q187" s="107"/>
      <c r="R187" s="107"/>
      <c r="S187" s="107"/>
      <c r="T187" s="107"/>
      <c r="U187" s="107"/>
      <c r="V187" s="107"/>
      <c r="W187" s="107"/>
      <c r="X187" s="107"/>
      <c r="Y187" s="106">
        <f>SUM($P8:$P182)</f>
        <v>5250</v>
      </c>
      <c r="Z187" s="106">
        <f t="shared" ref="Z187:AD187" si="71">SUM($P8:$P182)</f>
        <v>5250</v>
      </c>
      <c r="AA187" s="106">
        <f t="shared" si="71"/>
        <v>5250</v>
      </c>
      <c r="AB187" s="106">
        <f t="shared" si="71"/>
        <v>5250</v>
      </c>
      <c r="AC187" s="106">
        <f t="shared" si="71"/>
        <v>5250</v>
      </c>
      <c r="AD187" s="162">
        <f t="shared" si="71"/>
        <v>5250</v>
      </c>
    </row>
    <row r="188" spans="2:30">
      <c r="B188" s="159"/>
      <c r="C188" s="107"/>
      <c r="D188" s="107"/>
      <c r="E188" s="107"/>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60"/>
    </row>
    <row r="189" spans="2:30">
      <c r="B189" s="163" t="s">
        <v>187</v>
      </c>
      <c r="C189" s="108"/>
      <c r="D189" s="108"/>
      <c r="E189" s="107"/>
      <c r="F189" s="108"/>
      <c r="G189" s="108"/>
      <c r="H189" s="108"/>
      <c r="I189" s="108"/>
      <c r="J189" s="108"/>
      <c r="K189" s="108"/>
      <c r="L189" s="107"/>
      <c r="M189" s="108"/>
      <c r="N189" s="108"/>
      <c r="O189" s="108"/>
      <c r="P189" s="108"/>
      <c r="Q189" s="108"/>
      <c r="R189" s="108"/>
      <c r="S189" s="108"/>
      <c r="T189" s="108"/>
      <c r="U189" s="108"/>
      <c r="V189" s="108"/>
      <c r="W189" s="108"/>
      <c r="X189" s="108"/>
      <c r="Y189" s="109">
        <f>ROUND(Y186/Y187*25,2)</f>
        <v>23.84</v>
      </c>
      <c r="Z189" s="109">
        <f t="shared" ref="Z189:AD189" si="72">ROUND(Z186/Z187*25,2)</f>
        <v>22.7</v>
      </c>
      <c r="AA189" s="109">
        <f t="shared" si="72"/>
        <v>20.71</v>
      </c>
      <c r="AB189" s="109">
        <f t="shared" si="72"/>
        <v>24.32</v>
      </c>
      <c r="AC189" s="109">
        <f t="shared" si="72"/>
        <v>22.14</v>
      </c>
      <c r="AD189" s="164">
        <f t="shared" si="72"/>
        <v>23.84</v>
      </c>
    </row>
    <row r="190" spans="2:30" ht="10.9" thickBot="1">
      <c r="B190" s="165" t="s">
        <v>188</v>
      </c>
      <c r="C190" s="166"/>
      <c r="D190" s="166"/>
      <c r="E190" s="166"/>
      <c r="F190" s="166"/>
      <c r="G190" s="166"/>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7"/>
    </row>
  </sheetData>
  <mergeCells count="9">
    <mergeCell ref="B2:D4"/>
    <mergeCell ref="B184:AD184"/>
    <mergeCell ref="Y6:AD6"/>
    <mergeCell ref="R6:W6"/>
    <mergeCell ref="M5:W5"/>
    <mergeCell ref="F6:K6"/>
    <mergeCell ref="N6:N7"/>
    <mergeCell ref="P6:P7"/>
    <mergeCell ref="Q6:Q7"/>
  </mergeCells>
  <conditionalFormatting sqref="R8:W182">
    <cfRule type="cellIs" dxfId="2" priority="179" operator="equal">
      <formula>"NQ"</formula>
    </cfRule>
  </conditionalFormatting>
  <conditionalFormatting sqref="Y8:AD8">
    <cfRule type="cellIs" dxfId="1" priority="6" operator="equal">
      <formula>"NQ"</formula>
    </cfRule>
  </conditionalFormatting>
  <conditionalFormatting sqref="Y9:AD182">
    <cfRule type="cellIs" dxfId="0" priority="1" operator="equal">
      <formula>0</formula>
    </cfRule>
  </conditionalFormatting>
  <pageMargins left="0.7" right="0.7" top="0.75" bottom="0.75" header="0.3" footer="0.3"/>
  <pageSetup orientation="portrait" r:id="rId1"/>
  <headerFooter>
    <oddHeader>&amp;R&amp;"Calibri"&amp;12&amp;K000000 Unclassified | Non classifié&amp;1#_x000D_</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PART A - RESOURCE BASE CHARGES</vt:lpstr>
      <vt:lpstr>PART B - FACILITY BASE CHARGES</vt:lpstr>
      <vt:lpstr>PART C - TRANSITION CHARGES</vt:lpstr>
      <vt:lpstr>PART - D TOTAL COST OF PROPOSAL</vt:lpstr>
      <vt:lpstr> METHOD 1 - EXAMPLE</vt:lpstr>
      <vt:lpstr> METHOD 2 - EXAMPLE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Hutchins, Todd (SSC/SPC)</dc:creator>
  <cp:lastModifiedBy>Hutchins, Todd (SSC/SPC)</cp:lastModifiedBy>
  <dcterms:created xsi:type="dcterms:W3CDTF">2024-01-22T13:42:38Z</dcterms:created>
  <dcterms:modified xsi:type="dcterms:W3CDTF">2024-04-24T16:41:58Z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951c139-e885-4e7f-8042-c4c17a61b6ec_Enabled">
    <vt:lpwstr>true</vt:lpwstr>
  </property>
  <property fmtid="{D5CDD505-2E9C-101B-9397-08002B2CF9AE}" pid="3" name="MSIP_Label_8951c139-e885-4e7f-8042-c4c17a61b6ec_SetDate">
    <vt:lpwstr>2024-01-22T13:44:28Z</vt:lpwstr>
  </property>
  <property fmtid="{D5CDD505-2E9C-101B-9397-08002B2CF9AE}" pid="4" name="MSIP_Label_8951c139-e885-4e7f-8042-c4c17a61b6ec_Method">
    <vt:lpwstr>Standard</vt:lpwstr>
  </property>
  <property fmtid="{D5CDD505-2E9C-101B-9397-08002B2CF9AE}" pid="5" name="MSIP_Label_8951c139-e885-4e7f-8042-c4c17a61b6ec_Name">
    <vt:lpwstr>Unclassified</vt:lpwstr>
  </property>
  <property fmtid="{D5CDD505-2E9C-101B-9397-08002B2CF9AE}" pid="6" name="MSIP_Label_8951c139-e885-4e7f-8042-c4c17a61b6ec_SiteId">
    <vt:lpwstr>d05bc194-94bf-4ad6-ae2e-1db0f2e38f5e</vt:lpwstr>
  </property>
  <property fmtid="{D5CDD505-2E9C-101B-9397-08002B2CF9AE}" pid="7" name="MSIP_Label_8951c139-e885-4e7f-8042-c4c17a61b6ec_ActionId">
    <vt:lpwstr>b83e8c1a-cdea-4a43-a55a-3f7373f63617</vt:lpwstr>
  </property>
  <property fmtid="{D5CDD505-2E9C-101B-9397-08002B2CF9AE}" pid="8" name="MSIP_Label_8951c139-e885-4e7f-8042-c4c17a61b6ec_ContentBits">
    <vt:lpwstr>1</vt:lpwstr>
  </property>
</Properties>
</file>