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Tableau Récapitulatif" sheetId="1" r:id="rId1"/>
    <sheet name="Tableau 1 - Obligatoire" sheetId="2" r:id="rId2"/>
    <sheet name="Tableau 2 - Critères cotés" sheetId="3" r:id="rId3"/>
    <sheet name="Tableau 3 - Livraison cotée" sheetId="4" r:id="rId4"/>
    <sheet name="Tableau 4 - Taux" sheetId="5" r:id="rId5"/>
  </sheets>
  <definedNames/>
  <calcPr fullCalcOnLoad="1"/>
</workbook>
</file>

<file path=xl/sharedStrings.xml><?xml version="1.0" encoding="utf-8"?>
<sst xmlns="http://schemas.openxmlformats.org/spreadsheetml/2006/main" count="198" uniqueCount="175">
  <si>
    <t>Requirement</t>
  </si>
  <si>
    <t>Justification</t>
  </si>
  <si>
    <t>M1</t>
  </si>
  <si>
    <t>M2</t>
  </si>
  <si>
    <t>M3</t>
  </si>
  <si>
    <t>M4</t>
  </si>
  <si>
    <t>M5</t>
  </si>
  <si>
    <t>P1</t>
  </si>
  <si>
    <t>Description</t>
  </si>
  <si>
    <t>P2</t>
  </si>
  <si>
    <t>0-10</t>
  </si>
  <si>
    <t>2920-12-178-5320</t>
  </si>
  <si>
    <t>2510-12-311-6119</t>
  </si>
  <si>
    <t>2910-12-198-5265</t>
  </si>
  <si>
    <t>4810-12-176-9916</t>
  </si>
  <si>
    <t>6110-12-383-6154</t>
  </si>
  <si>
    <t>2510-12-352-9280</t>
  </si>
  <si>
    <t>140% and above</t>
  </si>
  <si>
    <t>2510-12-383-5756</t>
  </si>
  <si>
    <t>4940-12-155-7869</t>
  </si>
  <si>
    <t>2920-12-330-6170</t>
  </si>
  <si>
    <t>2920-12-178-5739</t>
  </si>
  <si>
    <t>6110-12-187-5892</t>
  </si>
  <si>
    <t>2920-12-180-0095</t>
  </si>
  <si>
    <t>2520-12-359-5909</t>
  </si>
  <si>
    <t>2510-12-403-7506</t>
  </si>
  <si>
    <t>2510-12-352-9281</t>
  </si>
  <si>
    <t>2510-12-402-0889</t>
  </si>
  <si>
    <t>6110-12-310-2389</t>
  </si>
  <si>
    <t>6110-12-354-0781</t>
  </si>
  <si>
    <t>5920-12-403-1321</t>
  </si>
  <si>
    <t>6110-12-338-2840</t>
  </si>
  <si>
    <t>2520-12-179-1310</t>
  </si>
  <si>
    <t>4320-12-369-5492</t>
  </si>
  <si>
    <t>4320-12-178-7743</t>
  </si>
  <si>
    <t>2910-12-304-2116</t>
  </si>
  <si>
    <t>2910-12-353-4015</t>
  </si>
  <si>
    <t>2940-12-333-6903</t>
  </si>
  <si>
    <t>2990-12-176-8283</t>
  </si>
  <si>
    <t>2590-12-338-5207</t>
  </si>
  <si>
    <t>2540-12-339-1512</t>
  </si>
  <si>
    <t>6350-12-344-6496</t>
  </si>
  <si>
    <t>2540-12-176-3294</t>
  </si>
  <si>
    <t>4240-12-177-0758</t>
  </si>
  <si>
    <t>4810-12-365-5989</t>
  </si>
  <si>
    <t>5998-12-394-9278</t>
  </si>
  <si>
    <t>2940-12-178-4812</t>
  </si>
  <si>
    <t>4931-12-188-0032</t>
  </si>
  <si>
    <t>2540-12-357-2647</t>
  </si>
  <si>
    <t>1015-12-366-7001</t>
  </si>
  <si>
    <t>Total Points (max 380)</t>
  </si>
  <si>
    <t>CAT 1</t>
  </si>
  <si>
    <t>CAT 2</t>
  </si>
  <si>
    <t>CAT 3</t>
  </si>
  <si>
    <t>CAT 4</t>
  </si>
  <si>
    <t>CAT 5</t>
  </si>
  <si>
    <t>CAT 6</t>
  </si>
  <si>
    <t>CAT 7</t>
  </si>
  <si>
    <t>CAT 8</t>
  </si>
  <si>
    <t xml:space="preserve"> </t>
  </si>
  <si>
    <t>Nom de la Compagnie</t>
  </si>
  <si>
    <t>"Compagnie A"</t>
  </si>
  <si>
    <t>Éléments d'évaluation techniques</t>
  </si>
  <si>
    <t>Points techniques cotés</t>
  </si>
  <si>
    <t>points techniqies cotés - Livraison</t>
  </si>
  <si>
    <t>Éléments d'évaluation financiers</t>
  </si>
  <si>
    <t xml:space="preserve">Finance - Estimation du coût pour Niveau d'effort R&amp;R (3 ans) </t>
  </si>
  <si>
    <t>Finance - Taux de majoration des matériaux</t>
  </si>
  <si>
    <t>SCORE TOTALE</t>
  </si>
  <si>
    <t>Points techniques alloués</t>
  </si>
  <si>
    <t>Points financiers alloués</t>
  </si>
  <si>
    <t>Points alloués égal la somme du Tableau 2 (Max 40 pts)</t>
  </si>
  <si>
    <t>Délai d'exécution en jours. Score déterminé conformément au Tableau 3 (Max 10 pts)</t>
  </si>
  <si>
    <t>The Cost Allocated price will be used for evaluation purposes only (Max 40 pts). (Table 4)</t>
  </si>
  <si>
    <t>The Cost Allocated price will be used for evaluation purposes only (Max 10 pts). (Table 4)</t>
  </si>
  <si>
    <t>Proposition de Meilleur prix</t>
  </si>
  <si>
    <t>Meilleur Majoration du Matériel</t>
  </si>
  <si>
    <t>TABLEAU 1 - MATRICE OBLIGATOIRE</t>
  </si>
  <si>
    <t>Ensemble de données techniques et données de configuration du fabricant d'équipement d'origine : Le soumissionnaire doit démontrer qu'il possède, ou son ou ses sous-traitants, la capacité d'obtenir de l'information technique, des spécifications et les renseignements de configuration les plus récents du fabricant d'équipement d'origine (FOE) pour réparer, réviser et mettre à niveau les pièces énumérées à l'annexe A, appendice 1.</t>
  </si>
  <si>
    <t xml:space="preserve">Cela sera démontré par la fourniture de lettres d'intention, de lettres de partenariat ou d'accords de licence avec le ou les FOE.                                                                             
Obligatoire - Satisfait dans la proposition à : 
Volume : 
Article :                                                                                                                                                                                                   Paragraphe :   </t>
  </si>
  <si>
    <t>Le soumissionnaire doit démontrer, au moyen de contrats antérieurs, de contrats en cours ou d'un accord de licence, qu'il possède ou a accès à des installations de réparation et à de l'équipement d'essai adéquats pour effectuer les inspections diagnostiques détaillées, la réparation, la révision et la mise à niveau des articles indiqués à l'annexe A, à l'appendice 1, ou qu'ils y ont accès.</t>
  </si>
  <si>
    <t>Démontré en fournissant des détails sur les contrats de R&amp;R antérieurs ou actuels.                                                                                    
Obligatoire - Satisfait dans la proposition à : 
Volume : 
Article :                                                                                                                                                                                          Paragraphe :</t>
  </si>
  <si>
    <t xml:space="preserve">Le soumissionnaire doit démontrer qu'il ou ses sous-traitants ont au moins cinq (5) ans d'expérience au cours des dix (10) dernières années d'exécution de travaux de réparation et de révision (R&amp;R) et de mise à niveau. </t>
  </si>
  <si>
    <t xml:space="preserve">Cela sera démontré en fournissant un récit détaillé qui établit clairement leurs capacités en ce qui concerne le volume, la qualité et l'expertise.                                                                                                                                                                         L'Obligation est satisfaite dans la proposition à :
Volume : 
Article :                                                                                                                                                                                                                 Paragraphe : </t>
  </si>
  <si>
    <t>Le soumissionnaire doit désigner un gestionnaire de projet ayant une expérience démontrée d'au moins cinq (5) ans en gestion au cours des dix (dix) dernières années de gestion de travaux liés à des contrats de R&amp;R, dont trois ans ont été sur des projets de R&amp;R militaires. Le gestionnaire doit être en mesure de communiquer efficacement en anglais, verbalement et par écrit.</t>
  </si>
  <si>
    <t>Le soumissionnaire doit fournir une liste des rôles et des responsabilités organisationnels et nommer un gestionnaire de projet comme point de contact unique pour le projet. Cela devrait être clairement démontré dans le profil de l'entreprise.                                                                                                               Obligatoire - Satisfait dans la proposition à : 
Volume : 
Article :                                                                                                                                                                                             Paragraphe :</t>
  </si>
  <si>
    <t>Plan d'assurance de la qualité : Les soumissionnaires doivent soumettre avec leur proposition un plan d'assurance de la qualité conformément à l'annexe A - ÉDT.</t>
  </si>
  <si>
    <t>Obligatoire - Satisfait dans la proposition à : 
Volume : 
Article :                                                                                                                                                                                          Paragraphe :</t>
  </si>
  <si>
    <t>Conforme</t>
  </si>
  <si>
    <t>Non-conforme</t>
  </si>
  <si>
    <t>Profile de la Compgnie</t>
  </si>
  <si>
    <t xml:space="preserve">Établir les capacités de l'entreprise soumissionnaires en ce qui concerne le volume, la qualité et l'expertise   </t>
  </si>
  <si>
    <t>Justification dans la proposition à :
Volume : 
Article :                                                                                                                                                                                                                                               Paragraphe :</t>
  </si>
  <si>
    <t>Cochez si applicable</t>
  </si>
  <si>
    <t>Points disponible    (Max 18)</t>
  </si>
  <si>
    <t>Le soumissionnaire ne satisfait pas à l'exigence obligatoire</t>
  </si>
  <si>
    <t xml:space="preserve">Au cours des 10 dernières années, le soumissionnaire (à l'exclusion des sous-traitants) a effectué des travaux de réparation et de révision (R et R) et de mise à niveau.                                                 </t>
  </si>
  <si>
    <t xml:space="preserve">Au cours des 10 dernières années, le soumissionnaire (à l'exclusion des sous-traitants) a effectué des travaux de réparation et de révision (R et R) et de mise à niveau pour au moins 25 % des articles énumérés dans la DP à l'annexe A, appendice 1.                                    </t>
  </si>
  <si>
    <t xml:space="preserve">Au cours des 10 dernières années, le soumissionnaire (à l'exclusion des sous-traitants) a effectué des travaux de réparation et de révision (R et R) et de mise à niveau pour au moins 50 % des articles énumérés dans la DP à l'annexe A, annexe 1.                                </t>
  </si>
  <si>
    <t>Score Obtenu (sur 18 points)</t>
  </si>
  <si>
    <t>Atelier de Réparation et Équipement d'essai</t>
  </si>
  <si>
    <t>Points disponible    (Max 22)</t>
  </si>
  <si>
    <t>Le soumissionnaire doit démontrer, au moyen de contrats antérieurs, de contrats en cours ou d'accords de licence, qu'il possède ou qu'il a accès à des installations de réparation et à de l'équipement d'essai adéquats pour effectuer les inspections diagnostiques détaillées, les réparations, les révisions et la mise à niveau des articles identifiés dans la présente DP.</t>
  </si>
  <si>
    <t>Justification dans la proposition à :
Volume : 
Article :                                                                                                                                                                                                                               Paragraphe :</t>
  </si>
  <si>
    <t>Le soumissionnaire ne satisfait pas à l'exigence</t>
  </si>
  <si>
    <t>Le soumissionnaire ne possède pas d'installations de réparation ni d'équipement d'essai. Tous les travaux seront effectués par leurs sous-traitants.</t>
  </si>
  <si>
    <t>Le soumissionnaire possède 25 % des installations de réparation ou de l'équipement d'essai pour les articles indiqués à l'annexe A, appendice 1 de la présente DP. La plupart des travaux seront effectués par leurs sous-traitants.</t>
  </si>
  <si>
    <t>Le soumissionnaire possède au moins la moitié des installations de réparation et de l'équipement d'essai pour les articles indiqués à l'annexe 1 de la présente DP. Au moins 50 % des travaux seront effectués par leurs sous-traitants.</t>
  </si>
  <si>
    <t>Score Obtenu (sur 22 points)</t>
  </si>
  <si>
    <t>Score Totale (sur 40) doit être plus de 24 points pour être recevable</t>
  </si>
  <si>
    <t>Les cellules en bleue doivent être remplies</t>
  </si>
  <si>
    <t>NNO</t>
  </si>
  <si>
    <t>LGNE D'ITEMS</t>
  </si>
  <si>
    <t xml:space="preserve"> Délai d'Exécution (# de jours calendrier)</t>
  </si>
  <si>
    <t>LIGNE DE BASE 
DE</t>
  </si>
  <si>
    <t>DE PROPOSÉE</t>
  </si>
  <si>
    <t>%  (Ligne de Base DE/ DE Proposée)</t>
  </si>
  <si>
    <t>POINTS OBTENUS</t>
  </si>
  <si>
    <t>MÉTHOIDE D'ÉVALUATION</t>
  </si>
  <si>
    <t>POINTS ALLOUÉS BASÉ SUR % (Ligne de Base DE / DE Proposée)</t>
  </si>
  <si>
    <t>de 50% à 74%</t>
  </si>
  <si>
    <t>de 75% à 99 %</t>
  </si>
  <si>
    <t>de 100% à 119 %</t>
  </si>
  <si>
    <t>de 120% à 139%</t>
  </si>
  <si>
    <t>140% et plus</t>
  </si>
  <si>
    <t>Cellules en bleus doivent être remplies</t>
  </si>
  <si>
    <t>TAUX A</t>
  </si>
  <si>
    <t>R&amp;O Taux horaires fermes proposés (Toutes inclues)</t>
  </si>
  <si>
    <t>Taux horaires fermes proposés   (Profit inclu)</t>
  </si>
  <si>
    <t>Année ferme 1</t>
  </si>
  <si>
    <t xml:space="preserve">Année d'option 1
</t>
  </si>
  <si>
    <t xml:space="preserve">Année d'option 2
</t>
  </si>
  <si>
    <t>TAUX A - Coût estimatif annuel</t>
  </si>
  <si>
    <t>Attribution du Contrat Année 1</t>
  </si>
  <si>
    <t>Année d'option 1</t>
  </si>
  <si>
    <t>Année d'option 2</t>
  </si>
  <si>
    <t>Estimation du Niveau d'effort annuel (heures)</t>
  </si>
  <si>
    <t>*Pour évaluation seulement</t>
  </si>
  <si>
    <t>Estimation du coût pour 3 ans (7500 heures):</t>
  </si>
  <si>
    <t>TAUX B</t>
  </si>
  <si>
    <t>Catégorie de Main-d'œuvre</t>
  </si>
  <si>
    <t>Travaux supplémentaires(Dét MR/ESET/TIES) - Taux horaires fermes proposés   (profit inclus)</t>
  </si>
  <si>
    <t>TAUX C</t>
  </si>
  <si>
    <t>Taux de majoration du matériel proposé  (%)</t>
  </si>
  <si>
    <t>Méthode d'évaluation pour taux de majoration du matériel</t>
  </si>
  <si>
    <t xml:space="preserve">Formule pour TAUX C: </t>
  </si>
  <si>
    <t>Moyenne de 6 ans de taux de % multiplié pare la valeur estimée du matériel</t>
  </si>
  <si>
    <t>Valeur estimée pour évaluation seulement</t>
  </si>
  <si>
    <t>Valeur totale estimée pour évaluation seulement</t>
  </si>
  <si>
    <t>GENERATRICE, ACCESSOIRE DE MOTEUR</t>
  </si>
  <si>
    <t>TABLEAU, DE BORD</t>
  </si>
  <si>
    <t>POMPE ELECTRIQUE A CARBURANT</t>
  </si>
  <si>
    <t>VENTILBAUGRUPPE, DU</t>
  </si>
  <si>
    <t>BOITE DE DISTRIBUTION</t>
  </si>
  <si>
    <t>TEST KIT, FIRE</t>
  </si>
  <si>
    <t>DEMARREUR ELECTRIQUE, MOTEUR THERMIQUE</t>
  </si>
  <si>
    <t>REGULATEUR, GENERATRICE DE MOTEUR</t>
  </si>
  <si>
    <t>UNITÉ DXE CONTROLE</t>
  </si>
  <si>
    <t>BOITE A FUSIBLES</t>
  </si>
  <si>
    <t>GEAR SELECTION SWITCH</t>
  </si>
  <si>
    <t>POMPE, ROTATIVE</t>
  </si>
  <si>
    <t>REGELGERAET, KRAFTS</t>
  </si>
  <si>
    <t>BLOWER, AIR CLEANER</t>
  </si>
  <si>
    <t>RECHAUFFEUR, FLUIDE DE REFROIDISSEMENT, MOTEUR</t>
  </si>
  <si>
    <t>COL DE REMPLISSAGE, COMPOSANTS DE VEHICULE</t>
  </si>
  <si>
    <t>ESSUIE-GLACE EQUIPE</t>
  </si>
  <si>
    <t>CENTRALE D'ALARME</t>
  </si>
  <si>
    <t>BLOWER, VEHICULAR C</t>
  </si>
  <si>
    <t>FILTRE A PARTICULES</t>
  </si>
  <si>
    <t>VANNES/SOUPAPES/CLAPETS/ROBINETS/ DISTRIBUTEURS ASSEMBLES, COLLECTEUR</t>
  </si>
  <si>
    <t>COMPOSANTS ELECTRONIQUES, ASSEMBLES</t>
  </si>
  <si>
    <t>GEBLAESE</t>
  </si>
  <si>
    <t>CONTROLEUR, SYSTEME DE CONDUITE DE TIR</t>
  </si>
  <si>
    <t xml:space="preserve"> MOTEUR ELECTRIQUE, ESSUIE-GLACE</t>
  </si>
  <si>
    <t>LOT DE NETTOYAGE, ARMEMENT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</si>
</sst>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quot;$&quot;#,##0.00"/>
  </numFmts>
  <fonts count="86">
    <font>
      <sz val="11"/>
      <color theme="1"/>
      <name val="Calibri"/>
      <family val="2"/>
    </font>
    <font>
      <sz val="11"/>
      <color indexed="8"/>
      <name val="Calibri"/>
      <family val="2"/>
    </font>
    <font>
      <sz val="11"/>
      <color indexed="8"/>
      <name val="Arial"/>
      <family val="2"/>
    </font>
    <font>
      <b/>
      <sz val="11"/>
      <color indexed="8"/>
      <name val="Arial"/>
      <family val="2"/>
    </font>
    <font>
      <sz val="11"/>
      <name val="Arial"/>
      <family val="2"/>
    </font>
    <font>
      <b/>
      <sz val="12"/>
      <color indexed="8"/>
      <name val="Arial"/>
      <family val="2"/>
    </font>
    <font>
      <sz val="12"/>
      <color indexed="8"/>
      <name val="Arial"/>
      <family val="2"/>
    </font>
    <font>
      <sz val="12"/>
      <name val="Arial"/>
      <family val="2"/>
    </font>
    <font>
      <b/>
      <i/>
      <sz val="12"/>
      <color indexed="8"/>
      <name val="Arial"/>
      <family val="2"/>
    </font>
    <font>
      <b/>
      <i/>
      <sz val="14"/>
      <color indexed="8"/>
      <name val="Arial"/>
      <family val="2"/>
    </font>
    <font>
      <b/>
      <sz val="14"/>
      <color indexed="8"/>
      <name val="Arial"/>
      <family val="2"/>
    </font>
    <font>
      <b/>
      <sz val="12"/>
      <color indexed="43"/>
      <name val="Arial"/>
      <family val="2"/>
    </font>
    <font>
      <b/>
      <sz val="18"/>
      <color indexed="8"/>
      <name val="Arial"/>
      <family val="2"/>
    </font>
    <font>
      <b/>
      <sz val="11"/>
      <name val="Arial"/>
      <family val="2"/>
    </font>
    <font>
      <b/>
      <sz val="12"/>
      <name val="Arial"/>
      <family val="2"/>
    </font>
    <font>
      <b/>
      <sz val="10"/>
      <name val="Arial"/>
      <family val="2"/>
    </font>
    <font>
      <sz val="10"/>
      <color indexed="8"/>
      <name val="Arial"/>
      <family val="2"/>
    </font>
    <font>
      <sz val="10"/>
      <name val="Arial"/>
      <family val="2"/>
    </font>
    <font>
      <b/>
      <sz val="14"/>
      <color indexed="10"/>
      <name val="Arial"/>
      <family val="2"/>
    </font>
    <font>
      <sz val="11"/>
      <color indexed="55"/>
      <name val="Arial"/>
      <family val="2"/>
    </font>
    <font>
      <sz val="14"/>
      <color indexed="8"/>
      <name val="Arial"/>
      <family val="2"/>
    </font>
    <font>
      <b/>
      <sz val="16"/>
      <name val="Arial"/>
      <family val="2"/>
    </font>
    <font>
      <b/>
      <sz val="16"/>
      <color indexed="8"/>
      <name val="Arial"/>
      <family val="2"/>
    </font>
    <font>
      <sz val="16"/>
      <color indexed="8"/>
      <name val="Arial"/>
      <family val="2"/>
    </font>
    <font>
      <b/>
      <i/>
      <sz val="28"/>
      <color indexed="53"/>
      <name val="Arial"/>
      <family val="2"/>
    </font>
    <font>
      <sz val="16"/>
      <color indexed="10"/>
      <name val="Arial"/>
      <family val="2"/>
    </font>
    <font>
      <b/>
      <sz val="28"/>
      <color indexed="8"/>
      <name val="Arial"/>
      <family val="2"/>
    </font>
    <font>
      <sz val="16"/>
      <name val="Arial"/>
      <family val="2"/>
    </font>
    <font>
      <sz val="16"/>
      <color indexed="17"/>
      <name val="Arial"/>
      <family val="2"/>
    </font>
    <font>
      <sz val="11"/>
      <color indexed="9"/>
      <name val="Arial"/>
      <family val="2"/>
    </font>
    <font>
      <sz val="11"/>
      <color indexed="10"/>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1"/>
      <color theme="1"/>
      <name val="Arial"/>
      <family val="2"/>
    </font>
    <font>
      <b/>
      <sz val="12"/>
      <color theme="1"/>
      <name val="Arial"/>
      <family val="2"/>
    </font>
    <font>
      <sz val="12"/>
      <color theme="1"/>
      <name val="Arial"/>
      <family val="2"/>
    </font>
    <font>
      <b/>
      <i/>
      <sz val="14"/>
      <color theme="1"/>
      <name val="Arial"/>
      <family val="2"/>
    </font>
    <font>
      <b/>
      <i/>
      <sz val="12"/>
      <color theme="1"/>
      <name val="Arial"/>
      <family val="2"/>
    </font>
    <font>
      <b/>
      <sz val="14"/>
      <color rgb="FFFF0000"/>
      <name val="Arial"/>
      <family val="2"/>
    </font>
    <font>
      <sz val="11"/>
      <color theme="0" tint="-0.24997000396251678"/>
      <name val="Arial"/>
      <family val="2"/>
    </font>
    <font>
      <sz val="14"/>
      <color theme="1"/>
      <name val="Arial"/>
      <family val="2"/>
    </font>
    <font>
      <b/>
      <sz val="14"/>
      <color theme="1"/>
      <name val="Arial"/>
      <family val="2"/>
    </font>
    <font>
      <sz val="16"/>
      <color theme="1"/>
      <name val="Arial"/>
      <family val="2"/>
    </font>
    <font>
      <b/>
      <sz val="16"/>
      <color theme="1"/>
      <name val="Arial"/>
      <family val="2"/>
    </font>
    <font>
      <sz val="16"/>
      <color rgb="FFFF0000"/>
      <name val="Arial"/>
      <family val="2"/>
    </font>
    <font>
      <b/>
      <sz val="28"/>
      <color theme="1"/>
      <name val="Arial"/>
      <family val="2"/>
    </font>
    <font>
      <sz val="16"/>
      <color rgb="FF00B050"/>
      <name val="Arial"/>
      <family val="2"/>
    </font>
    <font>
      <b/>
      <i/>
      <sz val="28"/>
      <color theme="5"/>
      <name val="Arial"/>
      <family val="2"/>
    </font>
    <font>
      <sz val="10"/>
      <color theme="1"/>
      <name val="Arial"/>
      <family val="2"/>
    </font>
    <font>
      <sz val="11"/>
      <color theme="0"/>
      <name val="Arial"/>
      <family val="2"/>
    </font>
    <font>
      <sz val="12"/>
      <color rgb="FF000000"/>
      <name val="Arial"/>
      <family val="2"/>
    </font>
    <font>
      <sz val="11"/>
      <color rgb="FFFF0000"/>
      <name val="Arial"/>
      <family val="2"/>
    </font>
    <font>
      <b/>
      <sz val="18"/>
      <color theme="1"/>
      <name val="Arial"/>
      <family val="2"/>
    </font>
    <font>
      <b/>
      <sz val="12"/>
      <color rgb="FFD6E3BC"/>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2"/>
        <bgColor indexed="64"/>
      </patternFill>
    </fill>
    <fill>
      <patternFill patternType="solid">
        <fgColor theme="2" tint="-0.09996999800205231"/>
        <bgColor indexed="64"/>
      </patternFill>
    </fill>
    <fill>
      <patternFill patternType="solid">
        <fgColor rgb="FFF8FB75"/>
        <bgColor indexed="64"/>
      </patternFill>
    </fill>
    <fill>
      <patternFill patternType="solid">
        <fgColor rgb="FFFF0000"/>
        <bgColor indexed="64"/>
      </patternFill>
    </fill>
    <fill>
      <patternFill patternType="solid">
        <fgColor theme="0"/>
        <bgColor indexed="64"/>
      </patternFill>
    </fill>
    <fill>
      <patternFill patternType="solid">
        <fgColor indexed="43"/>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
      <left/>
      <right/>
      <top/>
      <bottom style="medium"/>
    </border>
    <border>
      <left style="medium"/>
      <right style="thin"/>
      <top style="medium"/>
      <bottom style="medium"/>
    </border>
    <border>
      <left style="thin"/>
      <right style="thin"/>
      <top style="thin"/>
      <bottom/>
    </border>
    <border>
      <left/>
      <right style="thin"/>
      <top style="thin"/>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medium"/>
    </border>
    <border>
      <left style="thin"/>
      <right style="medium"/>
      <top style="medium"/>
      <bottom style="medium"/>
    </border>
    <border>
      <left style="medium"/>
      <right style="medium"/>
      <top style="medium"/>
      <bottom/>
    </border>
    <border>
      <left/>
      <right style="medium"/>
      <top style="medium"/>
      <bottom style="medium"/>
    </border>
    <border>
      <left style="medium"/>
      <right style="medium"/>
      <top style="medium"/>
      <bottom style="thin"/>
    </border>
    <border>
      <left style="medium"/>
      <right style="medium"/>
      <top style="thin"/>
      <bottom style="medium"/>
    </border>
    <border>
      <left/>
      <right style="medium"/>
      <top style="medium"/>
      <bottom/>
    </border>
    <border>
      <left style="medium"/>
      <right/>
      <top style="medium"/>
      <bottom style="medium"/>
    </border>
    <border>
      <left style="medium"/>
      <right/>
      <top style="medium"/>
      <bottom/>
    </border>
    <border>
      <left/>
      <right/>
      <top style="medium"/>
      <bottom/>
    </border>
    <border>
      <left style="medium"/>
      <right style="thin"/>
      <top/>
      <bottom style="thin"/>
    </border>
    <border>
      <left style="thin"/>
      <right style="medium"/>
      <top/>
      <bottom style="thin"/>
    </border>
    <border>
      <left style="medium"/>
      <right style="thin"/>
      <top style="thin"/>
      <bottom style="thin"/>
    </border>
    <border>
      <left style="medium"/>
      <right/>
      <top style="thin"/>
      <bottom style="thin"/>
    </border>
    <border>
      <left style="thin"/>
      <right/>
      <top/>
      <bottom style="thin"/>
    </border>
    <border>
      <left style="medium"/>
      <right style="thin"/>
      <top style="thin"/>
      <bottom/>
    </border>
    <border>
      <left style="thin"/>
      <right/>
      <top style="thin"/>
      <bottom/>
    </border>
    <border>
      <left/>
      <right style="medium"/>
      <top style="thin"/>
      <bottom style="medium"/>
    </border>
    <border>
      <left style="medium"/>
      <right/>
      <top/>
      <bottom/>
    </border>
    <border>
      <left style="medium"/>
      <right/>
      <top/>
      <bottom style="medium"/>
    </border>
    <border>
      <left/>
      <right style="medium"/>
      <top/>
      <bottom/>
    </border>
    <border>
      <left/>
      <right style="medium"/>
      <top/>
      <bottom style="thin"/>
    </border>
    <border>
      <left/>
      <right style="medium"/>
      <top style="thin"/>
      <bottom style="thin"/>
    </border>
    <border>
      <left style="thin"/>
      <right/>
      <top/>
      <bottom/>
    </border>
    <border>
      <left/>
      <right style="thin"/>
      <top/>
      <bottom/>
    </border>
    <border>
      <left/>
      <right/>
      <top style="medium"/>
      <bottom style="medium"/>
    </border>
    <border>
      <left style="thin"/>
      <right style="thin"/>
      <top/>
      <bottom/>
    </border>
    <border>
      <left/>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9">
    <xf numFmtId="0" fontId="0" fillId="0" borderId="0" xfId="0" applyFont="1" applyAlignment="1">
      <alignment/>
    </xf>
    <xf numFmtId="0" fontId="64" fillId="33" borderId="0" xfId="0" applyFont="1" applyFill="1" applyAlignment="1">
      <alignment/>
    </xf>
    <xf numFmtId="0" fontId="64" fillId="0" borderId="0" xfId="0" applyFont="1" applyAlignment="1">
      <alignment/>
    </xf>
    <xf numFmtId="0" fontId="64" fillId="0" borderId="0" xfId="0" applyFont="1" applyAlignment="1" applyProtection="1">
      <alignment/>
      <protection locked="0"/>
    </xf>
    <xf numFmtId="0" fontId="65" fillId="0" borderId="10" xfId="0" applyFont="1" applyBorder="1" applyAlignment="1">
      <alignment horizontal="center"/>
    </xf>
    <xf numFmtId="0" fontId="65" fillId="0" borderId="10" xfId="0" applyFont="1" applyBorder="1" applyAlignment="1" applyProtection="1">
      <alignment horizontal="center"/>
      <protection locked="0"/>
    </xf>
    <xf numFmtId="0" fontId="64" fillId="0" borderId="10" xfId="0" applyFont="1" applyBorder="1" applyAlignment="1">
      <alignment vertical="top"/>
    </xf>
    <xf numFmtId="0" fontId="64" fillId="0" borderId="10" xfId="0" applyFont="1" applyBorder="1" applyAlignment="1">
      <alignment vertical="top" wrapText="1"/>
    </xf>
    <xf numFmtId="0" fontId="64" fillId="18" borderId="10" xfId="0" applyFont="1" applyFill="1" applyBorder="1" applyAlignment="1" applyProtection="1">
      <alignment horizontal="center"/>
      <protection locked="0"/>
    </xf>
    <xf numFmtId="0" fontId="64" fillId="18" borderId="10" xfId="0" applyFont="1" applyFill="1" applyBorder="1" applyAlignment="1" applyProtection="1">
      <alignment/>
      <protection locked="0"/>
    </xf>
    <xf numFmtId="0" fontId="64" fillId="0" borderId="10" xfId="0" applyFont="1" applyBorder="1" applyAlignment="1" applyProtection="1">
      <alignment vertical="top" wrapText="1"/>
      <protection locked="0"/>
    </xf>
    <xf numFmtId="0" fontId="64" fillId="0" borderId="10" xfId="0" applyFont="1" applyBorder="1" applyAlignment="1" applyProtection="1">
      <alignment wrapText="1"/>
      <protection locked="0"/>
    </xf>
    <xf numFmtId="0" fontId="4" fillId="0" borderId="10" xfId="0" applyFont="1" applyBorder="1" applyAlignment="1">
      <alignment vertical="top" wrapText="1"/>
    </xf>
    <xf numFmtId="0" fontId="4" fillId="0" borderId="10" xfId="0" applyFont="1" applyBorder="1" applyAlignment="1" applyProtection="1">
      <alignment wrapText="1"/>
      <protection locked="0"/>
    </xf>
    <xf numFmtId="0" fontId="0" fillId="0" borderId="0" xfId="0" applyAlignment="1" applyProtection="1">
      <alignment/>
      <protection locked="0"/>
    </xf>
    <xf numFmtId="0" fontId="66" fillId="0" borderId="11" xfId="0" applyFont="1" applyBorder="1" applyAlignment="1">
      <alignment horizontal="center" vertical="center"/>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66" fillId="34" borderId="10" xfId="0" applyFont="1" applyFill="1" applyBorder="1" applyAlignment="1">
      <alignment horizontal="center" vertical="center" wrapText="1"/>
    </xf>
    <xf numFmtId="0" fontId="7" fillId="0" borderId="12" xfId="0" applyFont="1" applyBorder="1" applyAlignment="1">
      <alignment horizontal="left" vertical="top" wrapText="1"/>
    </xf>
    <xf numFmtId="0" fontId="67" fillId="0" borderId="10" xfId="0" applyFont="1" applyBorder="1" applyAlignment="1">
      <alignment horizontal="center" vertical="center" wrapText="1"/>
    </xf>
    <xf numFmtId="0" fontId="64" fillId="0" borderId="10" xfId="0" applyFont="1" applyBorder="1" applyAlignment="1">
      <alignment horizontal="center" vertical="center"/>
    </xf>
    <xf numFmtId="1" fontId="64" fillId="0" borderId="10" xfId="0" applyNumberFormat="1" applyFont="1" applyBorder="1" applyAlignment="1">
      <alignment horizontal="center" vertical="center"/>
    </xf>
    <xf numFmtId="0" fontId="67" fillId="0" borderId="13" xfId="0" applyFont="1" applyBorder="1" applyAlignment="1">
      <alignment horizontal="left" vertical="top" wrapText="1"/>
    </xf>
    <xf numFmtId="0" fontId="68" fillId="35" borderId="12" xfId="0" applyFont="1" applyFill="1" applyBorder="1" applyAlignment="1">
      <alignment horizontal="center" vertical="center" wrapText="1"/>
    </xf>
    <xf numFmtId="0" fontId="64" fillId="0" borderId="14" xfId="0" applyFont="1" applyBorder="1" applyAlignment="1">
      <alignment/>
    </xf>
    <xf numFmtId="0" fontId="64" fillId="0" borderId="14" xfId="0" applyFont="1" applyBorder="1" applyAlignment="1">
      <alignment wrapText="1"/>
    </xf>
    <xf numFmtId="0" fontId="64" fillId="33" borderId="15" xfId="0" applyFont="1" applyFill="1" applyBorder="1" applyAlignment="1">
      <alignment/>
    </xf>
    <xf numFmtId="0" fontId="66" fillId="34" borderId="13" xfId="0" applyFont="1" applyFill="1" applyBorder="1" applyAlignment="1">
      <alignment horizontal="center" vertical="center" wrapText="1"/>
    </xf>
    <xf numFmtId="0" fontId="67" fillId="0" borderId="10" xfId="0" applyFont="1" applyBorder="1" applyAlignment="1">
      <alignment vertical="top" wrapText="1"/>
    </xf>
    <xf numFmtId="0" fontId="69" fillId="0" borderId="13" xfId="0" applyFont="1" applyBorder="1" applyAlignment="1">
      <alignment vertical="top" wrapText="1"/>
    </xf>
    <xf numFmtId="0" fontId="68" fillId="35" borderId="10" xfId="0" applyFont="1" applyFill="1" applyBorder="1" applyAlignment="1">
      <alignment horizontal="center" vertical="center" wrapText="1"/>
    </xf>
    <xf numFmtId="0" fontId="66" fillId="36" borderId="16" xfId="0" applyFont="1" applyFill="1" applyBorder="1" applyAlignment="1">
      <alignment horizontal="left" vertical="center" wrapText="1"/>
    </xf>
    <xf numFmtId="0" fontId="70" fillId="36" borderId="10" xfId="0" applyFont="1" applyFill="1" applyBorder="1" applyAlignment="1">
      <alignment vertical="center"/>
    </xf>
    <xf numFmtId="0" fontId="70" fillId="33" borderId="0" xfId="0" applyFont="1" applyFill="1" applyAlignment="1">
      <alignment/>
    </xf>
    <xf numFmtId="0" fontId="5" fillId="37"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166" fontId="5" fillId="18" borderId="19" xfId="0" applyNumberFormat="1" applyFont="1" applyFill="1" applyBorder="1" applyAlignment="1" applyProtection="1">
      <alignment horizontal="center" vertical="center" wrapText="1"/>
      <protection locked="0"/>
    </xf>
    <xf numFmtId="166" fontId="5" fillId="18" borderId="20" xfId="0" applyNumberFormat="1" applyFont="1" applyFill="1" applyBorder="1" applyAlignment="1" applyProtection="1">
      <alignment horizontal="center" vertical="center" wrapText="1"/>
      <protection locked="0"/>
    </xf>
    <xf numFmtId="166" fontId="71" fillId="0" borderId="0" xfId="0" applyNumberFormat="1" applyFont="1" applyAlignment="1">
      <alignment/>
    </xf>
    <xf numFmtId="0" fontId="5" fillId="0" borderId="0" xfId="0" applyFont="1" applyAlignment="1">
      <alignment horizontal="left" vertical="center" wrapText="1"/>
    </xf>
    <xf numFmtId="0" fontId="5" fillId="0" borderId="0" xfId="0"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0" fontId="5" fillId="37" borderId="11" xfId="0" applyFont="1" applyFill="1" applyBorder="1" applyAlignment="1">
      <alignment horizontal="center" vertical="center" wrapText="1"/>
    </xf>
    <xf numFmtId="0" fontId="72" fillId="0" borderId="0" xfId="0" applyFont="1" applyAlignment="1">
      <alignment/>
    </xf>
    <xf numFmtId="0" fontId="72" fillId="0" borderId="0" xfId="0" applyFont="1" applyAlignment="1">
      <alignment wrapText="1"/>
    </xf>
    <xf numFmtId="0" fontId="73" fillId="0" borderId="0" xfId="0" applyFont="1" applyAlignment="1">
      <alignment/>
    </xf>
    <xf numFmtId="0" fontId="72" fillId="0" borderId="0" xfId="0" applyFont="1" applyAlignment="1">
      <alignment horizontal="center"/>
    </xf>
    <xf numFmtId="0" fontId="6" fillId="18" borderId="10" xfId="0" applyFont="1" applyFill="1" applyBorder="1" applyAlignment="1" applyProtection="1">
      <alignment horizontal="left" vertical="top" wrapText="1"/>
      <protection locked="0"/>
    </xf>
    <xf numFmtId="166" fontId="6" fillId="18" borderId="10" xfId="0" applyNumberFormat="1" applyFont="1" applyFill="1" applyBorder="1" applyAlignment="1" applyProtection="1">
      <alignment horizontal="center" vertical="center" wrapText="1"/>
      <protection locked="0"/>
    </xf>
    <xf numFmtId="0" fontId="70" fillId="36" borderId="10" xfId="0" applyFont="1" applyFill="1" applyBorder="1" applyAlignment="1">
      <alignment horizontal="left" vertical="center"/>
    </xf>
    <xf numFmtId="10" fontId="66" fillId="0" borderId="0" xfId="0" applyNumberFormat="1" applyFont="1" applyAlignment="1">
      <alignment horizontal="center" vertical="center"/>
    </xf>
    <xf numFmtId="10" fontId="5" fillId="12" borderId="21" xfId="0" applyNumberFormat="1" applyFont="1" applyFill="1" applyBorder="1" applyAlignment="1" applyProtection="1">
      <alignment horizontal="center" vertical="center" wrapText="1"/>
      <protection locked="0"/>
    </xf>
    <xf numFmtId="0" fontId="74" fillId="0" borderId="0" xfId="0" applyFont="1" applyAlignment="1">
      <alignment/>
    </xf>
    <xf numFmtId="0" fontId="74" fillId="0" borderId="0" xfId="0" applyFont="1" applyAlignment="1">
      <alignment wrapText="1"/>
    </xf>
    <xf numFmtId="0" fontId="75" fillId="0" borderId="0" xfId="0" applyFont="1" applyAlignment="1">
      <alignment/>
    </xf>
    <xf numFmtId="0" fontId="74" fillId="0" borderId="0" xfId="0" applyFont="1" applyAlignment="1">
      <alignment horizontal="center"/>
    </xf>
    <xf numFmtId="166" fontId="74" fillId="0" borderId="0" xfId="0" applyNumberFormat="1" applyFont="1" applyAlignment="1">
      <alignment/>
    </xf>
    <xf numFmtId="0" fontId="76" fillId="0" borderId="0" xfId="0" applyFont="1" applyAlignment="1">
      <alignment/>
    </xf>
    <xf numFmtId="0" fontId="77" fillId="18" borderId="22" xfId="0" applyFont="1" applyFill="1" applyBorder="1" applyAlignment="1" applyProtection="1">
      <alignment horizontal="center" vertical="center"/>
      <protection locked="0"/>
    </xf>
    <xf numFmtId="4" fontId="76" fillId="0" borderId="0" xfId="0" applyNumberFormat="1" applyFont="1" applyAlignment="1">
      <alignment/>
    </xf>
    <xf numFmtId="166" fontId="27" fillId="0" borderId="0" xfId="0" applyNumberFormat="1" applyFont="1" applyAlignment="1">
      <alignment/>
    </xf>
    <xf numFmtId="0" fontId="27" fillId="0" borderId="0" xfId="0" applyFont="1" applyAlignment="1">
      <alignment/>
    </xf>
    <xf numFmtId="0" fontId="75" fillId="35" borderId="16" xfId="0" applyFont="1" applyFill="1" applyBorder="1" applyAlignment="1">
      <alignment horizontal="center" vertical="center"/>
    </xf>
    <xf numFmtId="0" fontId="75" fillId="35" borderId="16" xfId="0" applyFont="1" applyFill="1" applyBorder="1" applyAlignment="1">
      <alignment horizontal="center" vertical="center" wrapText="1"/>
    </xf>
    <xf numFmtId="0" fontId="75" fillId="35" borderId="20" xfId="0" applyFont="1" applyFill="1" applyBorder="1" applyAlignment="1">
      <alignment horizontal="center" vertical="center" wrapText="1"/>
    </xf>
    <xf numFmtId="0" fontId="75" fillId="35" borderId="23" xfId="0" applyFont="1" applyFill="1" applyBorder="1" applyAlignment="1">
      <alignment horizontal="center" vertical="center" wrapText="1"/>
    </xf>
    <xf numFmtId="4" fontId="27" fillId="0" borderId="0" xfId="0" applyNumberFormat="1" applyFont="1" applyAlignment="1">
      <alignment/>
    </xf>
    <xf numFmtId="4" fontId="74" fillId="0" borderId="0" xfId="0" applyNumberFormat="1" applyFont="1" applyAlignment="1">
      <alignment/>
    </xf>
    <xf numFmtId="0" fontId="78" fillId="0" borderId="0" xfId="0" applyFont="1" applyAlignment="1">
      <alignment horizontal="center"/>
    </xf>
    <xf numFmtId="0" fontId="21" fillId="38" borderId="24" xfId="0" applyFont="1" applyFill="1" applyBorder="1" applyAlignment="1">
      <alignment horizontal="center" vertical="center"/>
    </xf>
    <xf numFmtId="164" fontId="21" fillId="38" borderId="21" xfId="0" applyNumberFormat="1" applyFont="1" applyFill="1" applyBorder="1" applyAlignment="1">
      <alignment horizontal="center" vertical="center" wrapText="1"/>
    </xf>
    <xf numFmtId="164" fontId="21" fillId="38" borderId="25" xfId="0" applyNumberFormat="1" applyFont="1" applyFill="1" applyBorder="1" applyAlignment="1">
      <alignment horizontal="center" vertical="center" wrapText="1"/>
    </xf>
    <xf numFmtId="166" fontId="21" fillId="39" borderId="26" xfId="0" applyNumberFormat="1" applyFont="1" applyFill="1" applyBorder="1" applyAlignment="1">
      <alignment horizontal="center" vertical="center"/>
    </xf>
    <xf numFmtId="0" fontId="27" fillId="0" borderId="0" xfId="0" applyFont="1" applyAlignment="1">
      <alignment horizontal="center" vertical="center"/>
    </xf>
    <xf numFmtId="166" fontId="75" fillId="39" borderId="27" xfId="0" applyNumberFormat="1" applyFont="1" applyFill="1" applyBorder="1" applyAlignment="1">
      <alignment horizontal="center" vertical="center"/>
    </xf>
    <xf numFmtId="0" fontId="75" fillId="33" borderId="28" xfId="0" applyFont="1" applyFill="1" applyBorder="1" applyAlignment="1">
      <alignment horizontal="center" vertical="center"/>
    </xf>
    <xf numFmtId="4" fontId="75" fillId="19" borderId="29" xfId="0" applyNumberFormat="1" applyFont="1" applyFill="1" applyBorder="1" applyAlignment="1">
      <alignment horizontal="center" vertical="center" wrapText="1"/>
    </xf>
    <xf numFmtId="2" fontId="75" fillId="19" borderId="23" xfId="0" applyNumberFormat="1" applyFont="1" applyFill="1" applyBorder="1" applyAlignment="1">
      <alignment horizontal="center" vertical="center"/>
    </xf>
    <xf numFmtId="0" fontId="27" fillId="0" borderId="30" xfId="0" applyFont="1" applyBorder="1" applyAlignment="1">
      <alignment horizontal="center" vertical="center" wrapText="1"/>
    </xf>
    <xf numFmtId="4" fontId="74" fillId="0" borderId="31" xfId="0" applyNumberFormat="1" applyFont="1" applyBorder="1" applyAlignment="1">
      <alignment/>
    </xf>
    <xf numFmtId="0" fontId="79" fillId="33" borderId="24" xfId="0" applyFont="1" applyFill="1" applyBorder="1" applyAlignment="1">
      <alignment horizontal="center" vertical="center"/>
    </xf>
    <xf numFmtId="0" fontId="75" fillId="33" borderId="32" xfId="0" applyFont="1" applyFill="1" applyBorder="1" applyAlignment="1">
      <alignment horizontal="center" vertical="center"/>
    </xf>
    <xf numFmtId="0" fontId="74" fillId="33" borderId="32" xfId="0" applyFont="1" applyFill="1" applyBorder="1" applyAlignment="1">
      <alignment horizontal="center" vertical="center" wrapText="1"/>
    </xf>
    <xf numFmtId="0" fontId="75" fillId="33" borderId="13" xfId="0" applyFont="1" applyFill="1" applyBorder="1" applyAlignment="1">
      <alignment horizontal="center" vertical="center"/>
    </xf>
    <xf numFmtId="0" fontId="75" fillId="33" borderId="33" xfId="0" applyFont="1" applyFill="1" applyBorder="1" applyAlignment="1">
      <alignment horizontal="center" vertical="center" wrapText="1"/>
    </xf>
    <xf numFmtId="0" fontId="75" fillId="33" borderId="34" xfId="0" applyFont="1" applyFill="1" applyBorder="1" applyAlignment="1">
      <alignment horizontal="center" vertical="center"/>
    </xf>
    <xf numFmtId="0" fontId="74" fillId="33" borderId="35" xfId="0" applyFont="1" applyFill="1" applyBorder="1" applyAlignment="1">
      <alignment horizontal="center" vertical="center" wrapText="1"/>
    </xf>
    <xf numFmtId="1" fontId="75" fillId="33" borderId="10" xfId="0" applyNumberFormat="1" applyFont="1" applyFill="1" applyBorder="1" applyAlignment="1">
      <alignment horizontal="center" vertical="center"/>
    </xf>
    <xf numFmtId="0" fontId="75" fillId="33" borderId="12" xfId="0" applyFont="1" applyFill="1" applyBorder="1" applyAlignment="1">
      <alignment horizontal="center" vertical="center" wrapText="1"/>
    </xf>
    <xf numFmtId="4" fontId="74" fillId="33" borderId="32" xfId="0" applyNumberFormat="1" applyFont="1" applyFill="1" applyBorder="1" applyAlignment="1">
      <alignment horizontal="center" vertical="center" wrapText="1"/>
    </xf>
    <xf numFmtId="3" fontId="21" fillId="33" borderId="0" xfId="0" applyNumberFormat="1" applyFont="1" applyFill="1" applyAlignment="1">
      <alignment horizontal="center" vertical="center"/>
    </xf>
    <xf numFmtId="0" fontId="21" fillId="33" borderId="36" xfId="0" applyFont="1" applyFill="1" applyBorder="1" applyAlignment="1">
      <alignment horizontal="center" vertical="center" wrapText="1"/>
    </xf>
    <xf numFmtId="0" fontId="75" fillId="33" borderId="37" xfId="0" applyFont="1" applyFill="1" applyBorder="1" applyAlignment="1">
      <alignment horizontal="center" vertical="center"/>
    </xf>
    <xf numFmtId="4" fontId="74" fillId="33" borderId="37" xfId="0" applyNumberFormat="1" applyFont="1" applyFill="1" applyBorder="1" applyAlignment="1">
      <alignment horizontal="center" vertical="center" wrapText="1"/>
    </xf>
    <xf numFmtId="1" fontId="21" fillId="33" borderId="17" xfId="0" applyNumberFormat="1" applyFont="1" applyFill="1" applyBorder="1" applyAlignment="1">
      <alignment horizontal="center" vertical="center"/>
    </xf>
    <xf numFmtId="0" fontId="21" fillId="33" borderId="38" xfId="0" applyFont="1" applyFill="1" applyBorder="1" applyAlignment="1">
      <alignment horizontal="center" vertical="center" wrapText="1"/>
    </xf>
    <xf numFmtId="164" fontId="66" fillId="36" borderId="39" xfId="0" applyNumberFormat="1" applyFont="1" applyFill="1" applyBorder="1" applyAlignment="1">
      <alignment/>
    </xf>
    <xf numFmtId="166" fontId="66" fillId="39" borderId="10" xfId="0" applyNumberFormat="1" applyFont="1" applyFill="1" applyBorder="1" applyAlignment="1">
      <alignment horizontal="center" vertical="center"/>
    </xf>
    <xf numFmtId="0" fontId="66" fillId="33" borderId="30" xfId="0" applyFont="1" applyFill="1" applyBorder="1" applyAlignment="1">
      <alignment/>
    </xf>
    <xf numFmtId="0" fontId="66" fillId="33" borderId="40" xfId="0" applyFont="1" applyFill="1" applyBorder="1" applyAlignment="1">
      <alignment/>
    </xf>
    <xf numFmtId="0" fontId="66" fillId="33" borderId="40" xfId="0" applyFont="1" applyFill="1" applyBorder="1" applyAlignment="1">
      <alignment wrapText="1"/>
    </xf>
    <xf numFmtId="0" fontId="66" fillId="33" borderId="35" xfId="0" applyFont="1" applyFill="1" applyBorder="1" applyAlignment="1">
      <alignment wrapText="1"/>
    </xf>
    <xf numFmtId="0" fontId="66" fillId="33" borderId="41" xfId="0" applyFont="1" applyFill="1" applyBorder="1" applyAlignment="1">
      <alignment vertical="top" wrapText="1"/>
    </xf>
    <xf numFmtId="0" fontId="14" fillId="33" borderId="28" xfId="0" applyFont="1" applyFill="1" applyBorder="1" applyAlignment="1">
      <alignment horizontal="left" vertical="center"/>
    </xf>
    <xf numFmtId="0" fontId="66" fillId="33" borderId="42" xfId="0" applyFont="1" applyFill="1" applyBorder="1" applyAlignment="1">
      <alignment/>
    </xf>
    <xf numFmtId="10" fontId="66" fillId="33" borderId="43" xfId="0" applyNumberFormat="1" applyFont="1" applyFill="1" applyBorder="1" applyAlignment="1">
      <alignment/>
    </xf>
    <xf numFmtId="164" fontId="66" fillId="33" borderId="44" xfId="0" applyNumberFormat="1" applyFont="1" applyFill="1" applyBorder="1" applyAlignment="1">
      <alignment/>
    </xf>
    <xf numFmtId="0" fontId="66" fillId="33" borderId="10" xfId="0" applyFont="1" applyFill="1" applyBorder="1" applyAlignment="1">
      <alignment horizontal="center" vertical="center"/>
    </xf>
    <xf numFmtId="0" fontId="13" fillId="18" borderId="0" xfId="0" applyFont="1" applyFill="1" applyAlignment="1">
      <alignment horizontal="left"/>
    </xf>
    <xf numFmtId="0" fontId="66" fillId="33" borderId="45" xfId="0" applyFont="1" applyFill="1" applyBorder="1" applyAlignment="1">
      <alignment vertical="center" wrapText="1"/>
    </xf>
    <xf numFmtId="0" fontId="66" fillId="33" borderId="10" xfId="0" applyFont="1" applyFill="1" applyBorder="1" applyAlignment="1">
      <alignment horizontal="center" vertical="center" wrapText="1" shrinkToFit="1"/>
    </xf>
    <xf numFmtId="0" fontId="66" fillId="33" borderId="46" xfId="0" applyFont="1" applyFill="1" applyBorder="1" applyAlignment="1">
      <alignment horizontal="center" vertical="center" wrapText="1" shrinkToFi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shrinkToFit="1"/>
    </xf>
    <xf numFmtId="0" fontId="15" fillId="33" borderId="10" xfId="0" applyFont="1" applyFill="1" applyBorder="1" applyAlignment="1">
      <alignment horizontal="center" vertical="top"/>
    </xf>
    <xf numFmtId="0" fontId="16" fillId="33" borderId="10" xfId="0" applyFont="1" applyFill="1" applyBorder="1" applyAlignment="1">
      <alignment horizontal="center" vertical="top"/>
    </xf>
    <xf numFmtId="0" fontId="17" fillId="33" borderId="0" xfId="0" applyFont="1" applyFill="1" applyAlignment="1">
      <alignment vertical="top"/>
    </xf>
    <xf numFmtId="0" fontId="64" fillId="34" borderId="10" xfId="0" applyFont="1" applyFill="1" applyBorder="1" applyAlignment="1">
      <alignment horizontal="center" vertical="top"/>
    </xf>
    <xf numFmtId="165" fontId="64" fillId="33" borderId="10" xfId="0" applyNumberFormat="1" applyFont="1" applyFill="1" applyBorder="1" applyAlignment="1">
      <alignment horizontal="center" vertical="top"/>
    </xf>
    <xf numFmtId="0" fontId="13" fillId="33" borderId="10" xfId="0" applyFont="1" applyFill="1" applyBorder="1" applyAlignment="1">
      <alignment horizontal="center" vertical="top"/>
    </xf>
    <xf numFmtId="0" fontId="13" fillId="33" borderId="46" xfId="0" applyFont="1" applyFill="1" applyBorder="1" applyAlignment="1">
      <alignment horizontal="center" vertical="top"/>
    </xf>
    <xf numFmtId="0" fontId="14" fillId="40" borderId="11" xfId="0" applyFont="1" applyFill="1" applyBorder="1" applyAlignment="1">
      <alignment horizontal="center" vertical="center" wrapText="1"/>
    </xf>
    <xf numFmtId="0" fontId="13" fillId="40" borderId="10" xfId="0" applyFont="1" applyFill="1" applyBorder="1" applyAlignment="1">
      <alignment horizontal="center" vertical="center" wrapText="1"/>
    </xf>
    <xf numFmtId="0" fontId="16" fillId="41" borderId="10" xfId="55" applyFill="1" applyBorder="1" applyAlignment="1">
      <alignment horizontal="center" vertical="top" wrapText="1"/>
      <protection/>
    </xf>
    <xf numFmtId="0" fontId="17" fillId="33" borderId="10" xfId="0" applyFont="1" applyFill="1" applyBorder="1" applyAlignment="1">
      <alignment vertical="top"/>
    </xf>
    <xf numFmtId="0" fontId="64" fillId="33" borderId="11" xfId="0" applyFont="1" applyFill="1" applyBorder="1" applyAlignment="1">
      <alignment horizontal="center"/>
    </xf>
    <xf numFmtId="0" fontId="64" fillId="33" borderId="10" xfId="0" applyFont="1" applyFill="1" applyBorder="1" applyAlignment="1">
      <alignment horizontal="center"/>
    </xf>
    <xf numFmtId="0" fontId="17" fillId="33" borderId="10" xfId="0" applyFont="1" applyFill="1" applyBorder="1" applyAlignment="1">
      <alignment horizontal="center" vertical="top"/>
    </xf>
    <xf numFmtId="0" fontId="80" fillId="33" borderId="10" xfId="0" applyFont="1" applyFill="1" applyBorder="1" applyAlignment="1">
      <alignment horizontal="center" vertical="top"/>
    </xf>
    <xf numFmtId="0" fontId="13" fillId="33" borderId="0" xfId="0" applyFont="1" applyFill="1" applyAlignment="1">
      <alignment horizontal="center" vertical="top"/>
    </xf>
    <xf numFmtId="0" fontId="64" fillId="33" borderId="0" xfId="0" applyFont="1" applyFill="1" applyAlignment="1">
      <alignment horizontal="center"/>
    </xf>
    <xf numFmtId="0" fontId="67" fillId="33" borderId="0" xfId="0" applyFont="1" applyFill="1" applyAlignment="1">
      <alignment horizontal="center"/>
    </xf>
    <xf numFmtId="0" fontId="65" fillId="33" borderId="0" xfId="0" applyFont="1" applyFill="1" applyAlignment="1">
      <alignment horizontal="center"/>
    </xf>
    <xf numFmtId="0" fontId="80" fillId="33" borderId="12" xfId="0" applyFont="1" applyFill="1" applyBorder="1" applyAlignment="1">
      <alignment horizontal="center" vertical="top"/>
    </xf>
    <xf numFmtId="0" fontId="17" fillId="33" borderId="12" xfId="0" applyFont="1" applyFill="1" applyBorder="1" applyAlignment="1">
      <alignment vertical="top"/>
    </xf>
    <xf numFmtId="0" fontId="17" fillId="33" borderId="0" xfId="0" applyFont="1" applyFill="1" applyAlignment="1">
      <alignment horizontal="center" vertical="top"/>
    </xf>
    <xf numFmtId="0" fontId="16" fillId="41" borderId="12" xfId="55" applyFill="1" applyBorder="1" applyAlignment="1">
      <alignment horizontal="left" vertical="top" wrapText="1"/>
      <protection/>
    </xf>
    <xf numFmtId="0" fontId="15" fillId="35" borderId="10" xfId="0" applyFont="1" applyFill="1" applyBorder="1" applyAlignment="1">
      <alignment horizontal="center"/>
    </xf>
    <xf numFmtId="0" fontId="64" fillId="35" borderId="10" xfId="0" applyFont="1" applyFill="1" applyBorder="1" applyAlignment="1">
      <alignment horizontal="left"/>
    </xf>
    <xf numFmtId="0" fontId="14" fillId="35" borderId="10" xfId="0" applyFont="1" applyFill="1" applyBorder="1" applyAlignment="1">
      <alignment/>
    </xf>
    <xf numFmtId="0" fontId="66" fillId="35" borderId="10" xfId="0" applyFont="1" applyFill="1" applyBorder="1" applyAlignment="1">
      <alignment horizontal="center" vertical="top"/>
    </xf>
    <xf numFmtId="9" fontId="65" fillId="35" borderId="10" xfId="0" applyNumberFormat="1" applyFont="1" applyFill="1" applyBorder="1" applyAlignment="1">
      <alignment/>
    </xf>
    <xf numFmtId="1" fontId="14" fillId="35" borderId="10" xfId="0" applyNumberFormat="1" applyFont="1" applyFill="1" applyBorder="1" applyAlignment="1">
      <alignment horizontal="center"/>
    </xf>
    <xf numFmtId="0" fontId="81" fillId="0" borderId="0" xfId="0" applyFont="1" applyAlignment="1">
      <alignment horizontal="center"/>
    </xf>
    <xf numFmtId="0" fontId="64" fillId="0" borderId="0" xfId="0" applyFont="1" applyAlignment="1">
      <alignment horizontal="left"/>
    </xf>
    <xf numFmtId="0" fontId="66" fillId="33" borderId="10" xfId="0" applyFont="1" applyFill="1" applyBorder="1" applyAlignment="1">
      <alignment horizontal="center" vertical="center" wrapText="1"/>
    </xf>
    <xf numFmtId="0" fontId="66" fillId="18" borderId="10" xfId="0" applyFont="1" applyFill="1" applyBorder="1" applyAlignment="1">
      <alignment horizontal="center" vertical="center" wrapText="1"/>
    </xf>
    <xf numFmtId="0" fontId="4" fillId="18" borderId="10" xfId="0" applyFont="1" applyFill="1" applyBorder="1" applyAlignment="1" applyProtection="1">
      <alignment horizontal="center" vertical="top"/>
      <protection locked="0"/>
    </xf>
    <xf numFmtId="0" fontId="65" fillId="18" borderId="0" xfId="0" applyFont="1" applyFill="1" applyAlignment="1">
      <alignment/>
    </xf>
    <xf numFmtId="0" fontId="64" fillId="18" borderId="0" xfId="0" applyFont="1" applyFill="1" applyAlignment="1">
      <alignment/>
    </xf>
    <xf numFmtId="0" fontId="66" fillId="0" borderId="38" xfId="0" applyFont="1" applyBorder="1" applyAlignment="1">
      <alignment horizontal="center" vertical="center" wrapText="1"/>
    </xf>
    <xf numFmtId="0" fontId="82" fillId="0" borderId="10" xfId="0" applyFont="1" applyBorder="1" applyAlignment="1">
      <alignment vertical="top" wrapText="1"/>
    </xf>
    <xf numFmtId="0" fontId="82" fillId="0" borderId="10" xfId="0" applyFont="1" applyBorder="1" applyAlignment="1">
      <alignment vertical="center" wrapText="1"/>
    </xf>
    <xf numFmtId="4" fontId="31" fillId="33" borderId="10" xfId="0" applyNumberFormat="1" applyFont="1" applyFill="1" applyBorder="1" applyAlignment="1">
      <alignment horizontal="left" vertical="center" wrapText="1"/>
    </xf>
    <xf numFmtId="0" fontId="83" fillId="0" borderId="0" xfId="0" applyFont="1" applyAlignment="1" applyProtection="1">
      <alignment/>
      <protection locked="0"/>
    </xf>
    <xf numFmtId="166" fontId="5" fillId="42" borderId="47" xfId="0" applyNumberFormat="1" applyFont="1" applyFill="1" applyBorder="1" applyAlignment="1">
      <alignment horizontal="center" vertical="center" wrapText="1"/>
    </xf>
    <xf numFmtId="166" fontId="5" fillId="42" borderId="20" xfId="0" applyNumberFormat="1" applyFont="1" applyFill="1" applyBorder="1" applyAlignment="1">
      <alignment horizontal="center" vertical="center" wrapText="1"/>
    </xf>
    <xf numFmtId="166" fontId="5" fillId="42" borderId="19" xfId="0" applyNumberFormat="1" applyFont="1" applyFill="1" applyBorder="1" applyAlignment="1">
      <alignment horizontal="center" vertical="center" wrapText="1"/>
    </xf>
    <xf numFmtId="0" fontId="66" fillId="0" borderId="38" xfId="0" applyFont="1" applyBorder="1" applyAlignment="1">
      <alignment vertical="top" wrapText="1"/>
    </xf>
    <xf numFmtId="0" fontId="66" fillId="0" borderId="48" xfId="0" applyFont="1" applyBorder="1" applyAlignment="1">
      <alignment vertical="top" wrapText="1"/>
    </xf>
    <xf numFmtId="0" fontId="66" fillId="0" borderId="13" xfId="0" applyFont="1" applyBorder="1" applyAlignment="1">
      <alignment vertical="top" wrapText="1"/>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7" fillId="18" borderId="12" xfId="0" applyFont="1" applyFill="1" applyBorder="1" applyAlignment="1">
      <alignment vertical="top" wrapText="1"/>
    </xf>
    <xf numFmtId="0" fontId="67" fillId="18" borderId="11" xfId="0" applyFont="1" applyFill="1" applyBorder="1" applyAlignment="1">
      <alignment vertical="top" wrapText="1"/>
    </xf>
    <xf numFmtId="0" fontId="69" fillId="0" borderId="17" xfId="0" applyFont="1" applyBorder="1" applyAlignment="1" applyProtection="1">
      <alignment horizontal="left" vertical="top" wrapText="1"/>
      <protection locked="0"/>
    </xf>
    <xf numFmtId="0" fontId="67" fillId="0" borderId="13" xfId="0" applyFont="1" applyBorder="1" applyAlignment="1" applyProtection="1">
      <alignment horizontal="left" vertical="top" wrapText="1"/>
      <protection locked="0"/>
    </xf>
    <xf numFmtId="0" fontId="68" fillId="35" borderId="12" xfId="0" applyFont="1" applyFill="1" applyBorder="1" applyAlignment="1">
      <alignment horizontal="center" vertical="center" wrapText="1"/>
    </xf>
    <xf numFmtId="0" fontId="68" fillId="35" borderId="49" xfId="0" applyFont="1" applyFill="1" applyBorder="1" applyAlignment="1">
      <alignment horizontal="center" vertical="center" wrapText="1"/>
    </xf>
    <xf numFmtId="0" fontId="68" fillId="35" borderId="11" xfId="0" applyFont="1" applyFill="1" applyBorder="1" applyAlignment="1">
      <alignment horizontal="center" vertical="center" wrapText="1"/>
    </xf>
    <xf numFmtId="0" fontId="69" fillId="0" borderId="17" xfId="0" applyFont="1" applyBorder="1" applyAlignment="1" applyProtection="1">
      <alignment vertical="top" wrapText="1"/>
      <protection locked="0"/>
    </xf>
    <xf numFmtId="0" fontId="69" fillId="0" borderId="13" xfId="0" applyFont="1" applyBorder="1" applyAlignment="1" applyProtection="1">
      <alignment vertical="top" wrapText="1"/>
      <protection locked="0"/>
    </xf>
    <xf numFmtId="0" fontId="84" fillId="36" borderId="20" xfId="0" applyFont="1" applyFill="1" applyBorder="1" applyAlignment="1">
      <alignment horizontal="center" vertical="center"/>
    </xf>
    <xf numFmtId="0" fontId="84" fillId="36" borderId="23" xfId="0" applyFont="1" applyFill="1" applyBorder="1" applyAlignment="1">
      <alignment horizontal="center" vertical="center"/>
    </xf>
    <xf numFmtId="0" fontId="73" fillId="36" borderId="12" xfId="0" applyFont="1" applyFill="1" applyBorder="1" applyAlignment="1">
      <alignment horizontal="center" vertical="center"/>
    </xf>
    <xf numFmtId="0" fontId="73" fillId="36" borderId="11" xfId="0" applyFont="1" applyFill="1" applyBorder="1" applyAlignment="1">
      <alignment horizontal="center" vertical="center"/>
    </xf>
    <xf numFmtId="0" fontId="85" fillId="0" borderId="14" xfId="0" applyFont="1" applyBorder="1" applyAlignment="1">
      <alignment vertical="top" wrapText="1"/>
    </xf>
    <xf numFmtId="0" fontId="14" fillId="37" borderId="17"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14" fillId="37" borderId="17" xfId="0" applyFont="1" applyFill="1" applyBorder="1" applyAlignment="1">
      <alignment horizontal="center" vertical="center"/>
    </xf>
    <xf numFmtId="0" fontId="14" fillId="37" borderId="13" xfId="0" applyFont="1" applyFill="1" applyBorder="1" applyAlignment="1">
      <alignment horizontal="center" vertical="center"/>
    </xf>
    <xf numFmtId="0" fontId="66" fillId="35" borderId="12" xfId="0" applyFont="1" applyFill="1" applyBorder="1" applyAlignment="1">
      <alignment horizontal="center" vertical="center" wrapText="1"/>
    </xf>
    <xf numFmtId="0" fontId="66" fillId="35" borderId="49" xfId="0" applyFont="1" applyFill="1" applyBorder="1" applyAlignment="1">
      <alignment horizontal="center" vertical="center" wrapText="1"/>
    </xf>
    <xf numFmtId="0" fontId="66" fillId="35" borderId="11" xfId="0" applyFont="1" applyFill="1" applyBorder="1" applyAlignment="1">
      <alignment horizontal="center" vertical="center" wrapText="1"/>
    </xf>
    <xf numFmtId="0" fontId="15" fillId="33" borderId="12" xfId="0" applyFont="1" applyFill="1" applyBorder="1" applyAlignment="1">
      <alignment horizontal="center" vertical="center"/>
    </xf>
    <xf numFmtId="0" fontId="15" fillId="33" borderId="11" xfId="0" applyFont="1" applyFill="1" applyBorder="1" applyAlignment="1">
      <alignment horizontal="center" vertical="center"/>
    </xf>
    <xf numFmtId="0" fontId="5" fillId="37" borderId="17"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43" borderId="12" xfId="0" applyFont="1" applyFill="1" applyBorder="1" applyAlignment="1">
      <alignment horizontal="center" vertical="center" wrapText="1"/>
    </xf>
    <xf numFmtId="0" fontId="5" fillId="43" borderId="49" xfId="0" applyFont="1" applyFill="1" applyBorder="1" applyAlignment="1">
      <alignment horizontal="center" vertical="center" wrapText="1"/>
    </xf>
    <xf numFmtId="0" fontId="5" fillId="43" borderId="11" xfId="0" applyFont="1" applyFill="1" applyBorder="1" applyAlignment="1">
      <alignment horizontal="center" vertical="center" wrapText="1"/>
    </xf>
    <xf numFmtId="0" fontId="65" fillId="0" borderId="0" xfId="0" applyFont="1" applyAlignment="1">
      <alignment horizontal="center" vertical="top"/>
    </xf>
    <xf numFmtId="0" fontId="73" fillId="18" borderId="0" xfId="0" applyFont="1" applyFill="1" applyAlignment="1">
      <alignment/>
    </xf>
    <xf numFmtId="0" fontId="5" fillId="37" borderId="18" xfId="0" applyFont="1" applyFill="1" applyBorder="1" applyAlignment="1">
      <alignment horizontal="center" vertical="center" wrapText="1"/>
    </xf>
    <xf numFmtId="0" fontId="5" fillId="37" borderId="5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J14"/>
  <sheetViews>
    <sheetView showGridLines="0" tabSelected="1" zoomScale="70" zoomScaleNormal="70" zoomScalePageLayoutView="0" workbookViewId="0" topLeftCell="A1">
      <selection activeCell="D5" sqref="D5"/>
    </sheetView>
  </sheetViews>
  <sheetFormatPr defaultColWidth="9.140625" defaultRowHeight="15"/>
  <cols>
    <col min="1" max="1" width="10.140625" style="53" customWidth="1"/>
    <col min="2" max="2" width="56.8515625" style="54" bestFit="1" customWidth="1"/>
    <col min="3" max="3" width="36.140625" style="55" bestFit="1" customWidth="1"/>
    <col min="4" max="4" width="116.8515625" style="54" bestFit="1" customWidth="1"/>
    <col min="5" max="5" width="46.7109375" style="56" customWidth="1"/>
    <col min="6" max="6" width="46.421875" style="56" customWidth="1"/>
    <col min="7" max="7" width="18.8515625" style="57" bestFit="1" customWidth="1"/>
    <col min="8" max="8" width="24.28125" style="53" customWidth="1"/>
    <col min="9" max="9" width="16.7109375" style="53" bestFit="1" customWidth="1"/>
    <col min="10" max="10" width="9.28125" style="53" customWidth="1"/>
    <col min="11" max="11" width="14.28125" style="53" customWidth="1"/>
    <col min="12" max="16384" width="9.140625" style="53" customWidth="1"/>
  </cols>
  <sheetData>
    <row r="3" ht="21" thickBot="1"/>
    <row r="4" spans="2:8" ht="34.5">
      <c r="B4" s="53"/>
      <c r="C4" s="53"/>
      <c r="D4" s="81" t="s">
        <v>60</v>
      </c>
      <c r="E4" s="53"/>
      <c r="F4" s="53"/>
      <c r="H4" s="58"/>
    </row>
    <row r="5" spans="2:8" ht="36" thickBot="1">
      <c r="B5" s="53"/>
      <c r="C5" s="53"/>
      <c r="D5" s="59" t="s">
        <v>61</v>
      </c>
      <c r="E5" s="53"/>
      <c r="F5" s="53"/>
      <c r="H5" s="60"/>
    </row>
    <row r="6" spans="2:6" ht="20.25">
      <c r="B6" s="53"/>
      <c r="C6" s="53"/>
      <c r="D6" s="53"/>
      <c r="E6" s="53"/>
      <c r="F6" s="53"/>
    </row>
    <row r="7" spans="2:9" ht="21" thickBot="1">
      <c r="B7" s="53"/>
      <c r="C7" s="53"/>
      <c r="D7" s="53"/>
      <c r="E7" s="53"/>
      <c r="F7" s="53"/>
      <c r="G7" s="61"/>
      <c r="H7" s="62"/>
      <c r="I7" s="62"/>
    </row>
    <row r="8" spans="1:10" s="68" customFormat="1" ht="42" thickBot="1">
      <c r="A8" s="63"/>
      <c r="B8" s="64" t="s">
        <v>62</v>
      </c>
      <c r="C8" s="65" t="s">
        <v>69</v>
      </c>
      <c r="D8" s="66"/>
      <c r="E8" s="56"/>
      <c r="F8" s="56"/>
      <c r="G8" s="61"/>
      <c r="H8" s="67"/>
      <c r="I8" s="62"/>
      <c r="J8" s="53"/>
    </row>
    <row r="9" spans="1:10" s="68" customFormat="1" ht="21" thickBot="1">
      <c r="A9" s="82">
        <v>1</v>
      </c>
      <c r="B9" s="83" t="s">
        <v>63</v>
      </c>
      <c r="C9" s="84">
        <f>'Tableau 2 - Critères cotés'!F15</f>
        <v>0</v>
      </c>
      <c r="D9" s="85" t="s">
        <v>71</v>
      </c>
      <c r="E9" s="69"/>
      <c r="F9" s="69"/>
      <c r="G9" s="61"/>
      <c r="H9" s="67"/>
      <c r="I9" s="62"/>
      <c r="J9" s="53"/>
    </row>
    <row r="10" spans="1:6" ht="42" thickBot="1">
      <c r="A10" s="86">
        <v>2</v>
      </c>
      <c r="B10" s="87" t="s">
        <v>64</v>
      </c>
      <c r="C10" s="88" t="e">
        <f>'Tableau 3 - Livraison cotée'!H42</f>
        <v>#DIV/0!</v>
      </c>
      <c r="D10" s="89" t="s">
        <v>72</v>
      </c>
      <c r="E10" s="70" t="s">
        <v>75</v>
      </c>
      <c r="F10" s="70" t="s">
        <v>76</v>
      </c>
    </row>
    <row r="11" spans="1:6" ht="42" thickBot="1">
      <c r="A11" s="63"/>
      <c r="B11" s="64" t="s">
        <v>65</v>
      </c>
      <c r="C11" s="65" t="s">
        <v>70</v>
      </c>
      <c r="D11" s="66"/>
      <c r="E11" s="71">
        <v>0</v>
      </c>
      <c r="F11" s="72">
        <v>0</v>
      </c>
    </row>
    <row r="12" spans="1:6" ht="42">
      <c r="A12" s="82">
        <v>3</v>
      </c>
      <c r="B12" s="90" t="s">
        <v>66</v>
      </c>
      <c r="C12" s="91" t="e">
        <f>(E11/E12)*40</f>
        <v>#DIV/0!</v>
      </c>
      <c r="D12" s="92" t="s">
        <v>73</v>
      </c>
      <c r="E12" s="73">
        <f>'Tableau 4 - Taux'!D12</f>
        <v>0</v>
      </c>
      <c r="F12" s="74"/>
    </row>
    <row r="13" spans="1:6" ht="42" thickBot="1">
      <c r="A13" s="93">
        <v>4</v>
      </c>
      <c r="B13" s="94" t="s">
        <v>67</v>
      </c>
      <c r="C13" s="95" t="e">
        <f>(F11/E13)*10</f>
        <v>#DIV/0!</v>
      </c>
      <c r="D13" s="96" t="s">
        <v>74</v>
      </c>
      <c r="E13" s="75">
        <f>'Tableau 4 - Taux'!B35</f>
        <v>0</v>
      </c>
      <c r="F13" s="74"/>
    </row>
    <row r="14" spans="1:6" ht="21" thickBot="1">
      <c r="A14" s="76"/>
      <c r="B14" s="77" t="s">
        <v>68</v>
      </c>
      <c r="C14" s="78" t="e">
        <f>C9+C10+C12+C13</f>
        <v>#DIV/0!</v>
      </c>
      <c r="D14" s="79"/>
      <c r="E14" s="80"/>
      <c r="F14" s="68"/>
    </row>
  </sheetData>
  <sheetProtection sheet="1" objects="1" scenarios="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
  <sheetViews>
    <sheetView showGridLines="0" zoomScalePageLayoutView="0" workbookViewId="0" topLeftCell="A1">
      <selection activeCell="C8" sqref="C8"/>
    </sheetView>
  </sheetViews>
  <sheetFormatPr defaultColWidth="9.140625" defaultRowHeight="15"/>
  <cols>
    <col min="2" max="2" width="59.421875" style="0" customWidth="1"/>
    <col min="3" max="3" width="14.57421875" style="14" customWidth="1"/>
    <col min="4" max="4" width="15.421875" style="14" customWidth="1"/>
    <col min="5" max="5" width="57.7109375" style="14" customWidth="1"/>
  </cols>
  <sheetData>
    <row r="1" spans="1:5" ht="15">
      <c r="A1" s="1" t="s">
        <v>77</v>
      </c>
      <c r="B1" s="2"/>
      <c r="C1" s="3"/>
      <c r="D1" s="3"/>
      <c r="E1" s="3"/>
    </row>
    <row r="2" spans="1:5" ht="15">
      <c r="A2" s="2"/>
      <c r="B2" s="2"/>
      <c r="C2" s="3"/>
      <c r="D2" s="3"/>
      <c r="E2" s="3"/>
    </row>
    <row r="3" spans="1:5" ht="15">
      <c r="A3" s="4"/>
      <c r="B3" s="4" t="s">
        <v>0</v>
      </c>
      <c r="C3" s="5" t="s">
        <v>88</v>
      </c>
      <c r="D3" s="5" t="s">
        <v>89</v>
      </c>
      <c r="E3" s="5" t="s">
        <v>1</v>
      </c>
    </row>
    <row r="4" spans="1:5" ht="128.25">
      <c r="A4" s="6" t="s">
        <v>2</v>
      </c>
      <c r="B4" s="7" t="s">
        <v>78</v>
      </c>
      <c r="C4" s="8"/>
      <c r="D4" s="9"/>
      <c r="E4" s="10" t="s">
        <v>79</v>
      </c>
    </row>
    <row r="5" spans="1:5" ht="114">
      <c r="A5" s="6" t="s">
        <v>3</v>
      </c>
      <c r="B5" s="7" t="s">
        <v>80</v>
      </c>
      <c r="C5" s="9"/>
      <c r="D5" s="9"/>
      <c r="E5" s="10" t="s">
        <v>81</v>
      </c>
    </row>
    <row r="6" spans="1:5" ht="142.5">
      <c r="A6" s="6" t="s">
        <v>4</v>
      </c>
      <c r="B6" s="7" t="s">
        <v>82</v>
      </c>
      <c r="C6" s="9"/>
      <c r="D6" s="9"/>
      <c r="E6" s="11" t="s">
        <v>83</v>
      </c>
    </row>
    <row r="7" spans="1:5" ht="142.5">
      <c r="A7" s="6" t="s">
        <v>5</v>
      </c>
      <c r="B7" s="12" t="s">
        <v>84</v>
      </c>
      <c r="C7" s="9"/>
      <c r="D7" s="9"/>
      <c r="E7" s="13" t="s">
        <v>85</v>
      </c>
    </row>
    <row r="8" spans="1:5" ht="57">
      <c r="A8" s="6" t="s">
        <v>6</v>
      </c>
      <c r="B8" s="7" t="s">
        <v>86</v>
      </c>
      <c r="C8" s="9"/>
      <c r="D8" s="9"/>
      <c r="E8" s="10" t="s">
        <v>87</v>
      </c>
    </row>
  </sheetData>
  <sheetProtection sheet="1" objects="1" scenarios="1" selectLockedCells="1"/>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J15"/>
  <sheetViews>
    <sheetView showGridLines="0" zoomScalePageLayoutView="0" workbookViewId="0" topLeftCell="B1">
      <selection activeCell="B3" sqref="B3:B4"/>
    </sheetView>
  </sheetViews>
  <sheetFormatPr defaultColWidth="8.7109375" defaultRowHeight="15"/>
  <cols>
    <col min="1" max="1" width="9.28125" style="2" customWidth="1"/>
    <col min="2" max="2" width="90.57421875" style="2" customWidth="1"/>
    <col min="3" max="4" width="8.7109375" style="2" customWidth="1"/>
    <col min="5" max="5" width="55.8515625" style="2" customWidth="1"/>
    <col min="6" max="6" width="20.7109375" style="2" customWidth="1"/>
    <col min="7" max="7" width="14.8515625" style="2" customWidth="1"/>
    <col min="8" max="11" width="0" style="2" hidden="1" customWidth="1"/>
    <col min="12" max="16384" width="8.7109375" style="2" customWidth="1"/>
  </cols>
  <sheetData>
    <row r="1" spans="1:10" ht="30.75" customHeight="1">
      <c r="A1" s="159" t="s">
        <v>7</v>
      </c>
      <c r="B1" s="15" t="s">
        <v>90</v>
      </c>
      <c r="C1" s="162" t="s">
        <v>93</v>
      </c>
      <c r="D1" s="163"/>
      <c r="E1" s="151" t="s">
        <v>8</v>
      </c>
      <c r="F1" s="17" t="s">
        <v>94</v>
      </c>
      <c r="G1" s="18"/>
      <c r="I1" s="155">
        <v>1</v>
      </c>
      <c r="J1" s="155">
        <v>1</v>
      </c>
    </row>
    <row r="2" spans="1:7" ht="30">
      <c r="A2" s="160"/>
      <c r="B2" s="19" t="s">
        <v>91</v>
      </c>
      <c r="C2" s="164"/>
      <c r="D2" s="165"/>
      <c r="E2" s="152" t="s">
        <v>95</v>
      </c>
      <c r="F2" s="20">
        <v>0</v>
      </c>
      <c r="G2" s="21">
        <f>IF(I1=1,F2*0.1,0)</f>
        <v>0</v>
      </c>
    </row>
    <row r="3" spans="1:7" ht="45" customHeight="1">
      <c r="A3" s="160"/>
      <c r="B3" s="166" t="s">
        <v>92</v>
      </c>
      <c r="C3" s="164"/>
      <c r="D3" s="165"/>
      <c r="E3" s="152" t="s">
        <v>96</v>
      </c>
      <c r="F3" s="20">
        <v>9</v>
      </c>
      <c r="G3" s="22">
        <f>IF(I1=2,F3*1,0)</f>
        <v>0</v>
      </c>
    </row>
    <row r="4" spans="1:7" ht="90">
      <c r="A4" s="160"/>
      <c r="B4" s="167"/>
      <c r="C4" s="164"/>
      <c r="D4" s="165"/>
      <c r="E4" s="29" t="s">
        <v>97</v>
      </c>
      <c r="F4" s="20">
        <v>13.5</v>
      </c>
      <c r="G4" s="21">
        <f>IF(I1=3,F4*1,0)</f>
        <v>0</v>
      </c>
    </row>
    <row r="5" spans="1:7" ht="90">
      <c r="A5" s="160"/>
      <c r="B5" s="23"/>
      <c r="C5" s="164"/>
      <c r="D5" s="165"/>
      <c r="E5" s="29" t="s">
        <v>98</v>
      </c>
      <c r="F5" s="20">
        <v>18</v>
      </c>
      <c r="G5" s="21">
        <f>IF(I1=4,F5*1,0)</f>
        <v>0</v>
      </c>
    </row>
    <row r="6" spans="1:7" ht="18.75">
      <c r="A6" s="161"/>
      <c r="B6" s="24" t="s">
        <v>99</v>
      </c>
      <c r="C6" s="168"/>
      <c r="D6" s="169"/>
      <c r="E6" s="170"/>
      <c r="F6" s="175">
        <f>SUM(G2:G5)</f>
        <v>0</v>
      </c>
      <c r="G6" s="176"/>
    </row>
    <row r="7" spans="1:7" ht="16.5" thickBot="1">
      <c r="A7" s="25"/>
      <c r="B7" s="25"/>
      <c r="C7" s="177"/>
      <c r="D7" s="177"/>
      <c r="E7" s="26"/>
      <c r="F7" s="25"/>
      <c r="G7" s="27"/>
    </row>
    <row r="8" spans="1:7" ht="30.75" customHeight="1">
      <c r="A8" s="159" t="s">
        <v>9</v>
      </c>
      <c r="B8" s="16" t="s">
        <v>100</v>
      </c>
      <c r="C8" s="162" t="s">
        <v>93</v>
      </c>
      <c r="D8" s="163"/>
      <c r="E8" s="151" t="s">
        <v>8</v>
      </c>
      <c r="F8" s="17" t="s">
        <v>101</v>
      </c>
      <c r="G8" s="28"/>
    </row>
    <row r="9" spans="1:7" ht="75">
      <c r="A9" s="160"/>
      <c r="B9" s="29" t="s">
        <v>102</v>
      </c>
      <c r="C9" s="164"/>
      <c r="D9" s="165"/>
      <c r="E9" s="153" t="s">
        <v>104</v>
      </c>
      <c r="F9" s="20">
        <v>0</v>
      </c>
      <c r="G9" s="21">
        <f>IF(J1=1,F9*0.1,0)</f>
        <v>0</v>
      </c>
    </row>
    <row r="10" spans="1:7" ht="45" customHeight="1">
      <c r="A10" s="160"/>
      <c r="B10" s="171" t="s">
        <v>103</v>
      </c>
      <c r="C10" s="164"/>
      <c r="D10" s="165"/>
      <c r="E10" s="153" t="s">
        <v>105</v>
      </c>
      <c r="F10" s="20">
        <v>11</v>
      </c>
      <c r="G10" s="22">
        <f>IF(J1=2,F10*1,0)</f>
        <v>0</v>
      </c>
    </row>
    <row r="11" spans="1:7" ht="90">
      <c r="A11" s="160"/>
      <c r="B11" s="172"/>
      <c r="C11" s="164"/>
      <c r="D11" s="165"/>
      <c r="E11" s="153" t="s">
        <v>106</v>
      </c>
      <c r="F11" s="20">
        <v>16.5</v>
      </c>
      <c r="G11" s="21">
        <f>IF(J1=3,F11*1,0)</f>
        <v>0</v>
      </c>
    </row>
    <row r="12" spans="1:7" ht="90">
      <c r="A12" s="160"/>
      <c r="B12" s="30"/>
      <c r="C12" s="164"/>
      <c r="D12" s="165"/>
      <c r="E12" s="153" t="s">
        <v>107</v>
      </c>
      <c r="F12" s="20">
        <v>22</v>
      </c>
      <c r="G12" s="21">
        <f>IF(J1=4,F12*1,0)</f>
        <v>0</v>
      </c>
    </row>
    <row r="13" spans="1:7" ht="18.75">
      <c r="A13" s="161"/>
      <c r="B13" s="31" t="s">
        <v>108</v>
      </c>
      <c r="C13" s="168"/>
      <c r="D13" s="169"/>
      <c r="E13" s="170"/>
      <c r="F13" s="175">
        <f>SUM(G9:G12)</f>
        <v>0</v>
      </c>
      <c r="G13" s="176"/>
    </row>
    <row r="14" ht="15" thickBot="1"/>
    <row r="15" spans="5:7" ht="32.25" thickBot="1">
      <c r="E15" s="32" t="s">
        <v>109</v>
      </c>
      <c r="F15" s="173">
        <f>F13+F6</f>
        <v>0</v>
      </c>
      <c r="G15" s="174"/>
    </row>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sheetData>
  <sheetProtection sheet="1" objects="1" scenarios="1" selectLockedCells="1"/>
  <mergeCells count="20">
    <mergeCell ref="F15:G15"/>
    <mergeCell ref="F6:G6"/>
    <mergeCell ref="C7:D7"/>
    <mergeCell ref="F13:G13"/>
    <mergeCell ref="A8:A13"/>
    <mergeCell ref="C8:D8"/>
    <mergeCell ref="C9:D9"/>
    <mergeCell ref="B10:B11"/>
    <mergeCell ref="C10:D10"/>
    <mergeCell ref="C11:D11"/>
    <mergeCell ref="C12:D12"/>
    <mergeCell ref="C13:E13"/>
    <mergeCell ref="A1:A6"/>
    <mergeCell ref="C1:D1"/>
    <mergeCell ref="C2:D2"/>
    <mergeCell ref="B3:B4"/>
    <mergeCell ref="C3:D3"/>
    <mergeCell ref="C6:E6"/>
    <mergeCell ref="C4:D4"/>
    <mergeCell ref="C5:D5"/>
  </mergeCells>
  <printOptions/>
  <pageMargins left="0.7" right="0.7" top="0.75" bottom="0.75" header="0.3" footer="0.3"/>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dimension ref="A1:J42"/>
  <sheetViews>
    <sheetView showGridLines="0" zoomScalePageLayoutView="0" workbookViewId="0" topLeftCell="A7">
      <selection activeCell="E28" sqref="E28"/>
    </sheetView>
  </sheetViews>
  <sheetFormatPr defaultColWidth="8.7109375" defaultRowHeight="15"/>
  <cols>
    <col min="1" max="1" width="11.57421875" style="2" customWidth="1"/>
    <col min="2" max="2" width="18.8515625" style="145" bestFit="1" customWidth="1"/>
    <col min="3" max="3" width="45.421875" style="2" customWidth="1"/>
    <col min="4" max="5" width="15.57421875" style="2" customWidth="1"/>
    <col min="6" max="6" width="17.7109375" style="2" customWidth="1"/>
    <col min="7" max="7" width="13.421875" style="2" customWidth="1"/>
    <col min="8" max="8" width="12.57421875" style="2" customWidth="1"/>
    <col min="9" max="9" width="19.421875" style="2" customWidth="1"/>
    <col min="10" max="10" width="19.7109375" style="2" customWidth="1"/>
    <col min="11" max="11" width="19.8515625" style="2" customWidth="1"/>
    <col min="12" max="16384" width="8.7109375" style="2" customWidth="1"/>
  </cols>
  <sheetData>
    <row r="1" spans="1:10" ht="13.5">
      <c r="A1" s="109" t="s">
        <v>110</v>
      </c>
      <c r="B1" s="109"/>
      <c r="C1" s="149"/>
      <c r="D1" s="150"/>
      <c r="E1" s="150"/>
      <c r="F1" s="150"/>
      <c r="G1" s="150"/>
      <c r="H1" s="1"/>
      <c r="I1" s="1"/>
      <c r="J1" s="1"/>
    </row>
    <row r="2" spans="1:10" ht="15" customHeight="1">
      <c r="A2" s="178" t="s">
        <v>112</v>
      </c>
      <c r="B2" s="178" t="s">
        <v>111</v>
      </c>
      <c r="C2" s="180" t="s">
        <v>8</v>
      </c>
      <c r="D2" s="182" t="s">
        <v>113</v>
      </c>
      <c r="E2" s="183"/>
      <c r="F2" s="183"/>
      <c r="G2" s="184"/>
      <c r="H2" s="110"/>
      <c r="I2" s="182" t="s">
        <v>118</v>
      </c>
      <c r="J2" s="183"/>
    </row>
    <row r="3" spans="1:10" ht="78">
      <c r="A3" s="179"/>
      <c r="B3" s="179"/>
      <c r="C3" s="181"/>
      <c r="D3" s="18" t="s">
        <v>114</v>
      </c>
      <c r="E3" s="147" t="s">
        <v>115</v>
      </c>
      <c r="F3" s="146" t="s">
        <v>116</v>
      </c>
      <c r="G3" s="111" t="s">
        <v>117</v>
      </c>
      <c r="H3" s="112"/>
      <c r="I3" s="113" t="s">
        <v>119</v>
      </c>
      <c r="J3" s="114" t="s">
        <v>10</v>
      </c>
    </row>
    <row r="4" spans="1:10" ht="15">
      <c r="A4" s="115">
        <v>101</v>
      </c>
      <c r="B4" s="116" t="s">
        <v>11</v>
      </c>
      <c r="C4" s="117" t="s">
        <v>149</v>
      </c>
      <c r="D4" s="118">
        <v>60</v>
      </c>
      <c r="E4" s="148">
        <v>0</v>
      </c>
      <c r="F4" s="119" t="e">
        <f aca="true" t="shared" si="0" ref="F4:F41">D4/E4</f>
        <v>#DIV/0!</v>
      </c>
      <c r="G4" s="120" t="e">
        <f>IF(AND(F4&gt;=50%,F4&lt;=74.9%),1,IF(AND(F4&gt;=75%,F4&lt;=99.9%),2.5,IF(AND(F4&gt;=100%,F4&lt;=119.9%),5,IF(AND(F4&gt;=120%,F4&lt;=139.9%),7.5,IF(AND(F4&gt;=140%,F4&lt;=6000%),10,"0")))))</f>
        <v>#DIV/0!</v>
      </c>
      <c r="H4" s="121"/>
      <c r="I4" s="122" t="s">
        <v>120</v>
      </c>
      <c r="J4" s="123">
        <v>0</v>
      </c>
    </row>
    <row r="5" spans="1:10" ht="13.5">
      <c r="A5" s="115">
        <v>102</v>
      </c>
      <c r="B5" s="124" t="s">
        <v>12</v>
      </c>
      <c r="C5" s="125" t="s">
        <v>150</v>
      </c>
      <c r="D5" s="118">
        <v>90</v>
      </c>
      <c r="E5" s="148">
        <v>0</v>
      </c>
      <c r="F5" s="119" t="e">
        <f t="shared" si="0"/>
        <v>#DIV/0!</v>
      </c>
      <c r="G5" s="120" t="e">
        <f aca="true" t="shared" si="1" ref="G5:G41">IF(AND(F5&gt;=50%,F5&lt;=74.9%),1,IF(AND(F5&gt;=75%,F5&lt;=99.9%),2.5,IF(AND(F5&gt;=100%,F5&lt;=119.9%),5,IF(AND(F5&gt;=120%,F5&lt;=139.9%),7.5,IF(AND(F5&gt;=140%,F5&lt;=6000%),10,"0")))))</f>
        <v>#DIV/0!</v>
      </c>
      <c r="H5" s="121"/>
      <c r="I5" s="126" t="s">
        <v>121</v>
      </c>
      <c r="J5" s="127">
        <v>2.5</v>
      </c>
    </row>
    <row r="6" spans="1:10" ht="13.5">
      <c r="A6" s="115">
        <v>103</v>
      </c>
      <c r="B6" s="128" t="s">
        <v>13</v>
      </c>
      <c r="C6" s="125" t="s">
        <v>151</v>
      </c>
      <c r="D6" s="118">
        <v>60</v>
      </c>
      <c r="E6" s="148">
        <v>0</v>
      </c>
      <c r="F6" s="119" t="e">
        <f t="shared" si="0"/>
        <v>#DIV/0!</v>
      </c>
      <c r="G6" s="120" t="e">
        <f t="shared" si="1"/>
        <v>#DIV/0!</v>
      </c>
      <c r="H6" s="121"/>
      <c r="I6" s="126" t="s">
        <v>122</v>
      </c>
      <c r="J6" s="127">
        <v>5</v>
      </c>
    </row>
    <row r="7" spans="1:10" ht="13.5">
      <c r="A7" s="115">
        <v>104</v>
      </c>
      <c r="B7" s="116" t="s">
        <v>14</v>
      </c>
      <c r="C7" s="125" t="s">
        <v>152</v>
      </c>
      <c r="D7" s="118">
        <v>60</v>
      </c>
      <c r="E7" s="148">
        <v>0</v>
      </c>
      <c r="F7" s="119" t="e">
        <f t="shared" si="0"/>
        <v>#DIV/0!</v>
      </c>
      <c r="G7" s="120" t="e">
        <f t="shared" si="1"/>
        <v>#DIV/0!</v>
      </c>
      <c r="H7" s="121"/>
      <c r="I7" s="126" t="s">
        <v>123</v>
      </c>
      <c r="J7" s="127">
        <v>7.5</v>
      </c>
    </row>
    <row r="8" spans="1:10" ht="13.5">
      <c r="A8" s="115">
        <v>105</v>
      </c>
      <c r="B8" s="128" t="s">
        <v>15</v>
      </c>
      <c r="C8" s="125" t="s">
        <v>153</v>
      </c>
      <c r="D8" s="118">
        <v>90</v>
      </c>
      <c r="E8" s="148">
        <v>0</v>
      </c>
      <c r="F8" s="119" t="e">
        <f t="shared" si="0"/>
        <v>#DIV/0!</v>
      </c>
      <c r="G8" s="120" t="e">
        <f t="shared" si="1"/>
        <v>#DIV/0!</v>
      </c>
      <c r="H8" s="121"/>
      <c r="I8" s="126" t="s">
        <v>124</v>
      </c>
      <c r="J8" s="127">
        <v>10</v>
      </c>
    </row>
    <row r="9" spans="1:10" ht="13.5">
      <c r="A9" s="115">
        <v>106</v>
      </c>
      <c r="B9" s="116" t="s">
        <v>16</v>
      </c>
      <c r="C9" s="125" t="s">
        <v>150</v>
      </c>
      <c r="D9" s="118">
        <v>90</v>
      </c>
      <c r="E9" s="148">
        <v>0</v>
      </c>
      <c r="F9" s="119" t="e">
        <f t="shared" si="0"/>
        <v>#DIV/0!</v>
      </c>
      <c r="G9" s="120" t="e">
        <f t="shared" si="1"/>
        <v>#DIV/0!</v>
      </c>
      <c r="H9" s="121"/>
      <c r="I9" s="126" t="s">
        <v>17</v>
      </c>
      <c r="J9" s="127">
        <v>10</v>
      </c>
    </row>
    <row r="10" spans="1:10" ht="13.5">
      <c r="A10" s="115">
        <v>107</v>
      </c>
      <c r="B10" s="129" t="s">
        <v>18</v>
      </c>
      <c r="C10" s="125" t="s">
        <v>150</v>
      </c>
      <c r="D10" s="118">
        <v>90</v>
      </c>
      <c r="E10" s="148">
        <v>0</v>
      </c>
      <c r="F10" s="119" t="e">
        <f t="shared" si="0"/>
        <v>#DIV/0!</v>
      </c>
      <c r="G10" s="120" t="e">
        <f t="shared" si="1"/>
        <v>#DIV/0!</v>
      </c>
      <c r="H10" s="130"/>
      <c r="I10" s="131"/>
      <c r="J10" s="131"/>
    </row>
    <row r="11" spans="1:10" ht="15">
      <c r="A11" s="115">
        <v>108</v>
      </c>
      <c r="B11" s="129" t="s">
        <v>19</v>
      </c>
      <c r="C11" s="125" t="s">
        <v>154</v>
      </c>
      <c r="D11" s="118">
        <v>90</v>
      </c>
      <c r="E11" s="148">
        <v>0</v>
      </c>
      <c r="F11" s="119" t="e">
        <f t="shared" si="0"/>
        <v>#DIV/0!</v>
      </c>
      <c r="G11" s="120" t="e">
        <f t="shared" si="1"/>
        <v>#DIV/0!</v>
      </c>
      <c r="H11" s="130"/>
      <c r="I11" s="132"/>
      <c r="J11" s="133"/>
    </row>
    <row r="12" spans="1:8" ht="13.5">
      <c r="A12" s="115">
        <v>201</v>
      </c>
      <c r="B12" s="116" t="s">
        <v>20</v>
      </c>
      <c r="C12" s="125" t="s">
        <v>149</v>
      </c>
      <c r="D12" s="118">
        <v>45</v>
      </c>
      <c r="E12" s="148">
        <v>0</v>
      </c>
      <c r="F12" s="119" t="e">
        <f t="shared" si="0"/>
        <v>#DIV/0!</v>
      </c>
      <c r="G12" s="120" t="e">
        <f t="shared" si="1"/>
        <v>#DIV/0!</v>
      </c>
      <c r="H12" s="130"/>
    </row>
    <row r="13" spans="1:8" ht="13.5">
      <c r="A13" s="115">
        <v>202</v>
      </c>
      <c r="B13" s="116" t="s">
        <v>21</v>
      </c>
      <c r="C13" s="125" t="s">
        <v>155</v>
      </c>
      <c r="D13" s="118">
        <v>45</v>
      </c>
      <c r="E13" s="148">
        <v>0</v>
      </c>
      <c r="F13" s="119" t="e">
        <f t="shared" si="0"/>
        <v>#DIV/0!</v>
      </c>
      <c r="G13" s="120" t="e">
        <f t="shared" si="1"/>
        <v>#DIV/0!</v>
      </c>
      <c r="H13" s="130"/>
    </row>
    <row r="14" spans="1:8" ht="13.5">
      <c r="A14" s="115">
        <v>203</v>
      </c>
      <c r="B14" s="116" t="s">
        <v>22</v>
      </c>
      <c r="C14" s="125" t="s">
        <v>153</v>
      </c>
      <c r="D14" s="118">
        <v>45</v>
      </c>
      <c r="E14" s="148">
        <v>0</v>
      </c>
      <c r="F14" s="119" t="e">
        <f t="shared" si="0"/>
        <v>#DIV/0!</v>
      </c>
      <c r="G14" s="120" t="e">
        <f t="shared" si="1"/>
        <v>#DIV/0!</v>
      </c>
      <c r="H14" s="130"/>
    </row>
    <row r="15" spans="1:8" ht="13.5">
      <c r="A15" s="115">
        <v>204</v>
      </c>
      <c r="B15" s="116" t="s">
        <v>23</v>
      </c>
      <c r="C15" s="125" t="s">
        <v>156</v>
      </c>
      <c r="D15" s="118">
        <v>45</v>
      </c>
      <c r="E15" s="148">
        <v>0</v>
      </c>
      <c r="F15" s="119" t="e">
        <f t="shared" si="0"/>
        <v>#DIV/0!</v>
      </c>
      <c r="G15" s="120" t="e">
        <f t="shared" si="1"/>
        <v>#DIV/0!</v>
      </c>
      <c r="H15" s="130"/>
    </row>
    <row r="16" spans="1:8" ht="13.5">
      <c r="A16" s="115">
        <v>205</v>
      </c>
      <c r="B16" s="116" t="s">
        <v>24</v>
      </c>
      <c r="C16" s="125" t="s">
        <v>157</v>
      </c>
      <c r="D16" s="118">
        <v>45</v>
      </c>
      <c r="E16" s="148">
        <v>0</v>
      </c>
      <c r="F16" s="119" t="e">
        <f t="shared" si="0"/>
        <v>#DIV/0!</v>
      </c>
      <c r="G16" s="120" t="e">
        <f t="shared" si="1"/>
        <v>#DIV/0!</v>
      </c>
      <c r="H16" s="130"/>
    </row>
    <row r="17" spans="1:8" ht="13.5">
      <c r="A17" s="115">
        <v>206</v>
      </c>
      <c r="B17" s="116" t="s">
        <v>25</v>
      </c>
      <c r="C17" s="125" t="s">
        <v>150</v>
      </c>
      <c r="D17" s="118">
        <v>60</v>
      </c>
      <c r="E17" s="148">
        <v>0</v>
      </c>
      <c r="F17" s="119" t="e">
        <f t="shared" si="0"/>
        <v>#DIV/0!</v>
      </c>
      <c r="G17" s="120" t="e">
        <f t="shared" si="1"/>
        <v>#DIV/0!</v>
      </c>
      <c r="H17" s="130"/>
    </row>
    <row r="18" spans="1:8" ht="13.5">
      <c r="A18" s="115">
        <v>207</v>
      </c>
      <c r="B18" s="134" t="s">
        <v>26</v>
      </c>
      <c r="C18" s="135" t="s">
        <v>150</v>
      </c>
      <c r="D18" s="118">
        <v>60</v>
      </c>
      <c r="E18" s="148">
        <v>0</v>
      </c>
      <c r="F18" s="119" t="e">
        <f t="shared" si="0"/>
        <v>#DIV/0!</v>
      </c>
      <c r="G18" s="120" t="e">
        <f t="shared" si="1"/>
        <v>#DIV/0!</v>
      </c>
      <c r="H18" s="130"/>
    </row>
    <row r="19" spans="1:8" ht="13.5">
      <c r="A19" s="115">
        <v>208</v>
      </c>
      <c r="B19" s="129" t="s">
        <v>27</v>
      </c>
      <c r="C19" s="135" t="s">
        <v>150</v>
      </c>
      <c r="D19" s="118">
        <v>60</v>
      </c>
      <c r="E19" s="148">
        <v>0</v>
      </c>
      <c r="F19" s="119" t="e">
        <f t="shared" si="0"/>
        <v>#DIV/0!</v>
      </c>
      <c r="G19" s="120" t="e">
        <f t="shared" si="1"/>
        <v>#DIV/0!</v>
      </c>
      <c r="H19" s="130"/>
    </row>
    <row r="20" spans="1:8" ht="13.5">
      <c r="A20" s="115">
        <v>209</v>
      </c>
      <c r="B20" s="128" t="s">
        <v>28</v>
      </c>
      <c r="C20" s="135" t="s">
        <v>153</v>
      </c>
      <c r="D20" s="118">
        <v>60</v>
      </c>
      <c r="E20" s="148">
        <v>0</v>
      </c>
      <c r="F20" s="119" t="e">
        <f t="shared" si="0"/>
        <v>#DIV/0!</v>
      </c>
      <c r="G20" s="120" t="e">
        <f t="shared" si="1"/>
        <v>#DIV/0!</v>
      </c>
      <c r="H20" s="130"/>
    </row>
    <row r="21" spans="1:8" ht="13.5">
      <c r="A21" s="115">
        <v>210</v>
      </c>
      <c r="B21" s="128" t="s">
        <v>29</v>
      </c>
      <c r="C21" s="135" t="s">
        <v>153</v>
      </c>
      <c r="D21" s="118">
        <v>60</v>
      </c>
      <c r="E21" s="148">
        <v>0</v>
      </c>
      <c r="F21" s="119" t="e">
        <f t="shared" si="0"/>
        <v>#DIV/0!</v>
      </c>
      <c r="G21" s="120" t="e">
        <f t="shared" si="1"/>
        <v>#DIV/0!</v>
      </c>
      <c r="H21" s="130"/>
    </row>
    <row r="22" spans="1:8" ht="13.5">
      <c r="A22" s="115">
        <v>211</v>
      </c>
      <c r="B22" s="136" t="s">
        <v>30</v>
      </c>
      <c r="C22" s="135" t="s">
        <v>158</v>
      </c>
      <c r="D22" s="118">
        <v>60</v>
      </c>
      <c r="E22" s="148">
        <v>0</v>
      </c>
      <c r="F22" s="119" t="e">
        <f t="shared" si="0"/>
        <v>#DIV/0!</v>
      </c>
      <c r="G22" s="120" t="e">
        <f t="shared" si="1"/>
        <v>#DIV/0!</v>
      </c>
      <c r="H22" s="130"/>
    </row>
    <row r="23" spans="1:8" ht="13.5">
      <c r="A23" s="115">
        <v>212</v>
      </c>
      <c r="B23" s="128" t="s">
        <v>31</v>
      </c>
      <c r="C23" s="135" t="s">
        <v>153</v>
      </c>
      <c r="D23" s="118">
        <v>60</v>
      </c>
      <c r="E23" s="148">
        <v>0</v>
      </c>
      <c r="F23" s="119" t="e">
        <f t="shared" si="0"/>
        <v>#DIV/0!</v>
      </c>
      <c r="G23" s="120" t="e">
        <f t="shared" si="1"/>
        <v>#DIV/0!</v>
      </c>
      <c r="H23" s="130"/>
    </row>
    <row r="24" spans="1:8" ht="13.5">
      <c r="A24" s="115">
        <v>213</v>
      </c>
      <c r="B24" s="128" t="s">
        <v>32</v>
      </c>
      <c r="C24" s="135" t="s">
        <v>159</v>
      </c>
      <c r="D24" s="118">
        <v>45</v>
      </c>
      <c r="E24" s="148">
        <v>0</v>
      </c>
      <c r="F24" s="119" t="e">
        <f t="shared" si="0"/>
        <v>#DIV/0!</v>
      </c>
      <c r="G24" s="120" t="e">
        <f t="shared" si="1"/>
        <v>#DIV/0!</v>
      </c>
      <c r="H24" s="130"/>
    </row>
    <row r="25" spans="1:8" ht="13.5">
      <c r="A25" s="115">
        <v>214</v>
      </c>
      <c r="B25" s="128" t="s">
        <v>33</v>
      </c>
      <c r="C25" s="135" t="s">
        <v>160</v>
      </c>
      <c r="D25" s="118">
        <v>45</v>
      </c>
      <c r="E25" s="148">
        <v>0</v>
      </c>
      <c r="F25" s="119" t="e">
        <f t="shared" si="0"/>
        <v>#DIV/0!</v>
      </c>
      <c r="G25" s="120" t="e">
        <f t="shared" si="1"/>
        <v>#DIV/0!</v>
      </c>
      <c r="H25" s="130"/>
    </row>
    <row r="26" spans="1:8" ht="13.5">
      <c r="A26" s="115">
        <v>215</v>
      </c>
      <c r="B26" s="116" t="s">
        <v>34</v>
      </c>
      <c r="C26" s="135" t="s">
        <v>160</v>
      </c>
      <c r="D26" s="118">
        <v>45</v>
      </c>
      <c r="E26" s="148">
        <v>0</v>
      </c>
      <c r="F26" s="119" t="e">
        <f t="shared" si="0"/>
        <v>#DIV/0!</v>
      </c>
      <c r="G26" s="120" t="e">
        <f t="shared" si="1"/>
        <v>#DIV/0!</v>
      </c>
      <c r="H26" s="130"/>
    </row>
    <row r="27" spans="1:8" ht="13.5">
      <c r="A27" s="115">
        <v>216</v>
      </c>
      <c r="B27" s="116" t="s">
        <v>35</v>
      </c>
      <c r="C27" s="135" t="s">
        <v>161</v>
      </c>
      <c r="D27" s="118">
        <v>45</v>
      </c>
      <c r="E27" s="148">
        <v>0</v>
      </c>
      <c r="F27" s="119" t="e">
        <f t="shared" si="0"/>
        <v>#DIV/0!</v>
      </c>
      <c r="G27" s="120" t="e">
        <f t="shared" si="1"/>
        <v>#DIV/0!</v>
      </c>
      <c r="H27" s="130"/>
    </row>
    <row r="28" spans="1:8" ht="13.5">
      <c r="A28" s="115">
        <v>217</v>
      </c>
      <c r="B28" s="116" t="s">
        <v>36</v>
      </c>
      <c r="C28" s="135" t="s">
        <v>151</v>
      </c>
      <c r="D28" s="118">
        <v>45</v>
      </c>
      <c r="E28" s="148">
        <v>0</v>
      </c>
      <c r="F28" s="119" t="e">
        <f t="shared" si="0"/>
        <v>#DIV/0!</v>
      </c>
      <c r="G28" s="120" t="e">
        <f t="shared" si="1"/>
        <v>#DIV/0!</v>
      </c>
      <c r="H28" s="130"/>
    </row>
    <row r="29" spans="1:8" ht="13.5">
      <c r="A29" s="115">
        <v>218</v>
      </c>
      <c r="B29" s="128" t="s">
        <v>37</v>
      </c>
      <c r="C29" s="135" t="s">
        <v>162</v>
      </c>
      <c r="D29" s="118">
        <v>45</v>
      </c>
      <c r="E29" s="148">
        <v>0</v>
      </c>
      <c r="F29" s="119" t="e">
        <f t="shared" si="0"/>
        <v>#DIV/0!</v>
      </c>
      <c r="G29" s="120" t="e">
        <f t="shared" si="1"/>
        <v>#DIV/0!</v>
      </c>
      <c r="H29" s="130"/>
    </row>
    <row r="30" spans="1:8" ht="13.5">
      <c r="A30" s="115">
        <v>219</v>
      </c>
      <c r="B30" s="116" t="s">
        <v>38</v>
      </c>
      <c r="C30" s="135" t="s">
        <v>163</v>
      </c>
      <c r="D30" s="118">
        <v>45</v>
      </c>
      <c r="E30" s="148">
        <v>0</v>
      </c>
      <c r="F30" s="119" t="e">
        <f t="shared" si="0"/>
        <v>#DIV/0!</v>
      </c>
      <c r="G30" s="120" t="e">
        <f t="shared" si="1"/>
        <v>#DIV/0!</v>
      </c>
      <c r="H30" s="130"/>
    </row>
    <row r="31" spans="1:8" ht="26.25">
      <c r="A31" s="115">
        <v>220</v>
      </c>
      <c r="B31" s="116" t="s">
        <v>39</v>
      </c>
      <c r="C31" s="137" t="s">
        <v>164</v>
      </c>
      <c r="D31" s="118">
        <v>45</v>
      </c>
      <c r="E31" s="148">
        <v>0</v>
      </c>
      <c r="F31" s="119" t="e">
        <f t="shared" si="0"/>
        <v>#DIV/0!</v>
      </c>
      <c r="G31" s="120" t="e">
        <f t="shared" si="1"/>
        <v>#DIV/0!</v>
      </c>
      <c r="H31" s="130"/>
    </row>
    <row r="32" spans="1:8" ht="13.5">
      <c r="A32" s="115">
        <v>221</v>
      </c>
      <c r="B32" s="116" t="s">
        <v>40</v>
      </c>
      <c r="C32" s="117" t="s">
        <v>165</v>
      </c>
      <c r="D32" s="118">
        <v>45</v>
      </c>
      <c r="E32" s="148">
        <v>0</v>
      </c>
      <c r="F32" s="119" t="e">
        <f t="shared" si="0"/>
        <v>#DIV/0!</v>
      </c>
      <c r="G32" s="120" t="e">
        <f t="shared" si="1"/>
        <v>#DIV/0!</v>
      </c>
      <c r="H32" s="130"/>
    </row>
    <row r="33" spans="1:8" ht="13.5">
      <c r="A33" s="115">
        <v>222</v>
      </c>
      <c r="B33" s="116" t="s">
        <v>41</v>
      </c>
      <c r="C33" s="135" t="s">
        <v>166</v>
      </c>
      <c r="D33" s="118">
        <v>45</v>
      </c>
      <c r="E33" s="148">
        <v>0</v>
      </c>
      <c r="F33" s="119" t="e">
        <f t="shared" si="0"/>
        <v>#DIV/0!</v>
      </c>
      <c r="G33" s="120" t="e">
        <f t="shared" si="1"/>
        <v>#DIV/0!</v>
      </c>
      <c r="H33" s="130"/>
    </row>
    <row r="34" spans="1:8" ht="13.5">
      <c r="A34" s="115">
        <v>223</v>
      </c>
      <c r="B34" s="116" t="s">
        <v>42</v>
      </c>
      <c r="C34" s="135" t="s">
        <v>167</v>
      </c>
      <c r="D34" s="118">
        <v>45</v>
      </c>
      <c r="E34" s="148">
        <v>0</v>
      </c>
      <c r="F34" s="119" t="e">
        <f t="shared" si="0"/>
        <v>#DIV/0!</v>
      </c>
      <c r="G34" s="120" t="e">
        <f t="shared" si="1"/>
        <v>#DIV/0!</v>
      </c>
      <c r="H34" s="130"/>
    </row>
    <row r="35" spans="1:8" ht="13.5">
      <c r="A35" s="115">
        <v>224</v>
      </c>
      <c r="B35" s="116" t="s">
        <v>43</v>
      </c>
      <c r="C35" s="135" t="s">
        <v>168</v>
      </c>
      <c r="D35" s="118">
        <v>45</v>
      </c>
      <c r="E35" s="148">
        <v>0</v>
      </c>
      <c r="F35" s="119" t="e">
        <f t="shared" si="0"/>
        <v>#DIV/0!</v>
      </c>
      <c r="G35" s="120" t="e">
        <f t="shared" si="1"/>
        <v>#DIV/0!</v>
      </c>
      <c r="H35" s="130"/>
    </row>
    <row r="36" spans="1:8" ht="13.5">
      <c r="A36" s="115">
        <v>225</v>
      </c>
      <c r="B36" s="116" t="s">
        <v>44</v>
      </c>
      <c r="C36" s="135" t="s">
        <v>169</v>
      </c>
      <c r="D36" s="118">
        <v>45</v>
      </c>
      <c r="E36" s="148">
        <v>0</v>
      </c>
      <c r="F36" s="119" t="e">
        <f t="shared" si="0"/>
        <v>#DIV/0!</v>
      </c>
      <c r="G36" s="120" t="e">
        <f t="shared" si="1"/>
        <v>#DIV/0!</v>
      </c>
      <c r="H36" s="130"/>
    </row>
    <row r="37" spans="1:8" ht="13.5">
      <c r="A37" s="115">
        <v>226</v>
      </c>
      <c r="B37" s="116" t="s">
        <v>45</v>
      </c>
      <c r="C37" s="135" t="s">
        <v>170</v>
      </c>
      <c r="D37" s="118">
        <v>45</v>
      </c>
      <c r="E37" s="148">
        <v>0</v>
      </c>
      <c r="F37" s="119" t="e">
        <f t="shared" si="0"/>
        <v>#DIV/0!</v>
      </c>
      <c r="G37" s="120" t="e">
        <f t="shared" si="1"/>
        <v>#DIV/0!</v>
      </c>
      <c r="H37" s="130"/>
    </row>
    <row r="38" spans="1:8" ht="13.5">
      <c r="A38" s="115">
        <v>227</v>
      </c>
      <c r="B38" s="116" t="s">
        <v>46</v>
      </c>
      <c r="C38" s="135" t="s">
        <v>171</v>
      </c>
      <c r="D38" s="118">
        <v>45</v>
      </c>
      <c r="E38" s="148">
        <v>0</v>
      </c>
      <c r="F38" s="119" t="e">
        <f t="shared" si="0"/>
        <v>#DIV/0!</v>
      </c>
      <c r="G38" s="120" t="e">
        <f t="shared" si="1"/>
        <v>#DIV/0!</v>
      </c>
      <c r="H38" s="130"/>
    </row>
    <row r="39" spans="1:8" ht="13.5">
      <c r="A39" s="115">
        <v>228</v>
      </c>
      <c r="B39" s="116" t="s">
        <v>47</v>
      </c>
      <c r="C39" s="135" t="s">
        <v>172</v>
      </c>
      <c r="D39" s="118">
        <v>45</v>
      </c>
      <c r="E39" s="148">
        <v>0</v>
      </c>
      <c r="F39" s="119" t="e">
        <f t="shared" si="0"/>
        <v>#DIV/0!</v>
      </c>
      <c r="G39" s="120" t="e">
        <f t="shared" si="1"/>
        <v>#DIV/0!</v>
      </c>
      <c r="H39" s="130"/>
    </row>
    <row r="40" spans="1:8" ht="13.5">
      <c r="A40" s="115">
        <v>229</v>
      </c>
      <c r="B40" s="116" t="s">
        <v>48</v>
      </c>
      <c r="C40" s="135" t="s">
        <v>173</v>
      </c>
      <c r="D40" s="118">
        <v>45</v>
      </c>
      <c r="E40" s="148">
        <v>0</v>
      </c>
      <c r="F40" s="119" t="e">
        <f t="shared" si="0"/>
        <v>#DIV/0!</v>
      </c>
      <c r="G40" s="120" t="e">
        <f t="shared" si="1"/>
        <v>#DIV/0!</v>
      </c>
      <c r="H40" s="130"/>
    </row>
    <row r="41" spans="1:8" ht="13.5">
      <c r="A41" s="115">
        <v>230</v>
      </c>
      <c r="B41" s="129" t="s">
        <v>49</v>
      </c>
      <c r="C41" s="135" t="s">
        <v>174</v>
      </c>
      <c r="D41" s="118">
        <v>45</v>
      </c>
      <c r="E41" s="148">
        <v>0</v>
      </c>
      <c r="F41" s="119" t="e">
        <f t="shared" si="0"/>
        <v>#DIV/0!</v>
      </c>
      <c r="G41" s="120" t="e">
        <f t="shared" si="1"/>
        <v>#DIV/0!</v>
      </c>
      <c r="H41" s="130"/>
    </row>
    <row r="42" spans="1:8" ht="15">
      <c r="A42" s="138"/>
      <c r="B42" s="139"/>
      <c r="C42" s="140" t="s">
        <v>50</v>
      </c>
      <c r="D42" s="141"/>
      <c r="E42" s="141"/>
      <c r="F42" s="142"/>
      <c r="G42" s="143" t="e">
        <f>SUM(G4:G41)</f>
        <v>#DIV/0!</v>
      </c>
      <c r="H42" s="144" t="e">
        <f>G42/38</f>
        <v>#DIV/0!</v>
      </c>
    </row>
  </sheetData>
  <sheetProtection sheet="1" objects="1" scenarios="1" selectLockedCells="1"/>
  <mergeCells count="5">
    <mergeCell ref="A2:A3"/>
    <mergeCell ref="B2:B3"/>
    <mergeCell ref="C2:C3"/>
    <mergeCell ref="D2:G2"/>
    <mergeCell ref="I2:J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6"/>
  <sheetViews>
    <sheetView showGridLines="0" zoomScale="80" zoomScaleNormal="80" zoomScalePageLayoutView="0" workbookViewId="0" topLeftCell="A1">
      <selection activeCell="C29" sqref="C29"/>
    </sheetView>
  </sheetViews>
  <sheetFormatPr defaultColWidth="32.57421875" defaultRowHeight="15"/>
  <cols>
    <col min="1" max="1" width="65.7109375" style="2" customWidth="1"/>
    <col min="2" max="2" width="52.00390625" style="2" customWidth="1"/>
    <col min="3" max="3" width="51.8515625" style="2" customWidth="1"/>
    <col min="4" max="4" width="52.00390625" style="2" customWidth="1"/>
    <col min="5" max="16384" width="32.57421875" style="2" customWidth="1"/>
  </cols>
  <sheetData>
    <row r="1" spans="1:4" ht="13.5">
      <c r="A1" s="195"/>
      <c r="B1" s="195"/>
      <c r="C1" s="195"/>
      <c r="D1" s="195"/>
    </row>
    <row r="2" spans="1:4" ht="17.25">
      <c r="A2" s="196" t="s">
        <v>125</v>
      </c>
      <c r="B2" s="196"/>
      <c r="C2" s="196"/>
      <c r="D2" s="196"/>
    </row>
    <row r="3" spans="1:4" ht="17.25">
      <c r="A3" s="33" t="s">
        <v>126</v>
      </c>
      <c r="B3" s="34"/>
      <c r="C3" s="1"/>
      <c r="D3" s="1"/>
    </row>
    <row r="4" spans="1:4" ht="15" customHeight="1">
      <c r="A4" s="187" t="s">
        <v>127</v>
      </c>
      <c r="B4" s="189" t="s">
        <v>128</v>
      </c>
      <c r="C4" s="190"/>
      <c r="D4" s="191"/>
    </row>
    <row r="5" spans="1:4" ht="36" customHeight="1" thickBot="1">
      <c r="A5" s="188"/>
      <c r="B5" s="35" t="s">
        <v>129</v>
      </c>
      <c r="C5" s="35" t="s">
        <v>130</v>
      </c>
      <c r="D5" s="35" t="s">
        <v>131</v>
      </c>
    </row>
    <row r="6" spans="1:5" ht="15.75" thickBot="1">
      <c r="A6" s="36"/>
      <c r="B6" s="37">
        <v>0</v>
      </c>
      <c r="C6" s="38">
        <v>0</v>
      </c>
      <c r="D6" s="38">
        <v>0</v>
      </c>
      <c r="E6" s="39"/>
    </row>
    <row r="7" spans="1:10" ht="15">
      <c r="A7" s="40"/>
      <c r="B7" s="40"/>
      <c r="C7" s="41"/>
      <c r="D7" s="42"/>
      <c r="E7" s="42"/>
      <c r="F7" s="42"/>
      <c r="G7" s="42"/>
      <c r="H7" s="42"/>
      <c r="I7" s="42"/>
      <c r="J7" s="39"/>
    </row>
    <row r="8" spans="1:4" s="44" customFormat="1" ht="18" thickBot="1">
      <c r="A8" s="197" t="s">
        <v>132</v>
      </c>
      <c r="B8" s="43" t="s">
        <v>133</v>
      </c>
      <c r="C8" s="35" t="s">
        <v>134</v>
      </c>
      <c r="D8" s="35" t="s">
        <v>135</v>
      </c>
    </row>
    <row r="9" spans="1:4" s="44" customFormat="1" ht="18" thickBot="1">
      <c r="A9" s="198"/>
      <c r="B9" s="156">
        <f>B6*D11</f>
        <v>0</v>
      </c>
      <c r="C9" s="157">
        <f>C6*D11</f>
        <v>0</v>
      </c>
      <c r="D9" s="158">
        <f>D6*D11</f>
        <v>0</v>
      </c>
    </row>
    <row r="10" spans="1:6" s="44" customFormat="1" ht="17.25">
      <c r="A10" s="45"/>
      <c r="B10" s="45"/>
      <c r="C10" s="46"/>
      <c r="D10" s="45"/>
      <c r="E10" s="47"/>
      <c r="F10" s="47"/>
    </row>
    <row r="11" spans="1:6" s="44" customFormat="1" ht="17.25">
      <c r="A11" s="154" t="s">
        <v>136</v>
      </c>
      <c r="B11" s="185" t="s">
        <v>137</v>
      </c>
      <c r="C11" s="186"/>
      <c r="D11" s="108">
        <v>2500</v>
      </c>
      <c r="E11" s="47"/>
      <c r="F11" s="47"/>
    </row>
    <row r="12" spans="1:6" s="44" customFormat="1" ht="17.25">
      <c r="A12" s="154" t="s">
        <v>138</v>
      </c>
      <c r="B12" s="185" t="s">
        <v>137</v>
      </c>
      <c r="C12" s="186"/>
      <c r="D12" s="98">
        <f>SUM(B9:D9)</f>
        <v>0</v>
      </c>
      <c r="E12" s="47"/>
      <c r="F12" s="47"/>
    </row>
    <row r="14" spans="1:2" ht="17.25">
      <c r="A14" s="33" t="s">
        <v>139</v>
      </c>
      <c r="B14" s="34"/>
    </row>
    <row r="15" spans="1:4" ht="15" customHeight="1">
      <c r="A15" s="187" t="s">
        <v>140</v>
      </c>
      <c r="B15" s="189" t="s">
        <v>141</v>
      </c>
      <c r="C15" s="190"/>
      <c r="D15" s="191"/>
    </row>
    <row r="16" spans="1:4" ht="15">
      <c r="A16" s="188"/>
      <c r="B16" s="43" t="s">
        <v>133</v>
      </c>
      <c r="C16" s="35" t="s">
        <v>134</v>
      </c>
      <c r="D16" s="35" t="s">
        <v>135</v>
      </c>
    </row>
    <row r="17" spans="1:5" ht="15">
      <c r="A17" s="48" t="s">
        <v>51</v>
      </c>
      <c r="B17" s="49">
        <v>0</v>
      </c>
      <c r="C17" s="49">
        <f aca="true" t="shared" si="0" ref="C17:C24">B17*1.03</f>
        <v>0</v>
      </c>
      <c r="D17" s="49">
        <f>C17*1.02</f>
        <v>0</v>
      </c>
      <c r="E17" s="39"/>
    </row>
    <row r="18" spans="1:5" ht="15">
      <c r="A18" s="48" t="s">
        <v>52</v>
      </c>
      <c r="B18" s="49">
        <v>0</v>
      </c>
      <c r="C18" s="49">
        <f>B18*1.03</f>
        <v>0</v>
      </c>
      <c r="D18" s="49">
        <f aca="true" t="shared" si="1" ref="D18:D24">C18*1.02</f>
        <v>0</v>
      </c>
      <c r="E18" s="39"/>
    </row>
    <row r="19" spans="1:5" ht="15">
      <c r="A19" s="48" t="s">
        <v>53</v>
      </c>
      <c r="B19" s="49">
        <v>0</v>
      </c>
      <c r="C19" s="49">
        <f t="shared" si="0"/>
        <v>0</v>
      </c>
      <c r="D19" s="49">
        <f t="shared" si="1"/>
        <v>0</v>
      </c>
      <c r="E19" s="39"/>
    </row>
    <row r="20" spans="1:5" ht="15">
      <c r="A20" s="48" t="s">
        <v>54</v>
      </c>
      <c r="B20" s="49">
        <v>0</v>
      </c>
      <c r="C20" s="49">
        <f t="shared" si="0"/>
        <v>0</v>
      </c>
      <c r="D20" s="49">
        <f t="shared" si="1"/>
        <v>0</v>
      </c>
      <c r="E20" s="39"/>
    </row>
    <row r="21" spans="1:5" ht="15">
      <c r="A21" s="48" t="s">
        <v>55</v>
      </c>
      <c r="B21" s="49">
        <v>0</v>
      </c>
      <c r="C21" s="49">
        <f t="shared" si="0"/>
        <v>0</v>
      </c>
      <c r="D21" s="49">
        <f t="shared" si="1"/>
        <v>0</v>
      </c>
      <c r="E21" s="39"/>
    </row>
    <row r="22" spans="1:5" ht="15">
      <c r="A22" s="48" t="s">
        <v>56</v>
      </c>
      <c r="B22" s="49">
        <v>0</v>
      </c>
      <c r="C22" s="49">
        <f t="shared" si="0"/>
        <v>0</v>
      </c>
      <c r="D22" s="49">
        <f t="shared" si="1"/>
        <v>0</v>
      </c>
      <c r="E22" s="39"/>
    </row>
    <row r="23" spans="1:5" ht="15">
      <c r="A23" s="48" t="s">
        <v>57</v>
      </c>
      <c r="B23" s="49">
        <v>0</v>
      </c>
      <c r="C23" s="49">
        <f t="shared" si="0"/>
        <v>0</v>
      </c>
      <c r="D23" s="49">
        <f t="shared" si="1"/>
        <v>0</v>
      </c>
      <c r="E23" s="39"/>
    </row>
    <row r="24" spans="1:5" ht="15">
      <c r="A24" s="48" t="s">
        <v>58</v>
      </c>
      <c r="B24" s="49">
        <v>0</v>
      </c>
      <c r="C24" s="49">
        <f t="shared" si="0"/>
        <v>0</v>
      </c>
      <c r="D24" s="49">
        <f t="shared" si="1"/>
        <v>0</v>
      </c>
      <c r="E24" s="39"/>
    </row>
    <row r="26" ht="17.25">
      <c r="A26" s="50" t="s">
        <v>142</v>
      </c>
    </row>
    <row r="27" spans="1:3" ht="15">
      <c r="A27" s="192" t="s">
        <v>143</v>
      </c>
      <c r="B27" s="193"/>
      <c r="C27" s="194"/>
    </row>
    <row r="28" spans="1:4" ht="15.75" thickBot="1">
      <c r="A28" s="43" t="s">
        <v>133</v>
      </c>
      <c r="B28" s="35" t="s">
        <v>134</v>
      </c>
      <c r="C28" s="35" t="s">
        <v>135</v>
      </c>
      <c r="D28" s="51">
        <f>AVERAGE(A29:C29)</f>
        <v>0</v>
      </c>
    </row>
    <row r="29" spans="1:3" ht="15.75" thickBot="1">
      <c r="A29" s="52">
        <v>0</v>
      </c>
      <c r="B29" s="52">
        <v>0</v>
      </c>
      <c r="C29" s="52">
        <v>0</v>
      </c>
    </row>
    <row r="30" ht="14.25" thickBot="1"/>
    <row r="31" spans="1:2" ht="15">
      <c r="A31" s="99" t="s">
        <v>144</v>
      </c>
      <c r="B31" s="104" t="s">
        <v>137</v>
      </c>
    </row>
    <row r="32" spans="1:2" ht="15">
      <c r="A32" s="100" t="s">
        <v>145</v>
      </c>
      <c r="B32" s="105"/>
    </row>
    <row r="33" spans="1:2" ht="30.75">
      <c r="A33" s="101" t="s">
        <v>146</v>
      </c>
      <c r="B33" s="106">
        <f>D28</f>
        <v>0</v>
      </c>
    </row>
    <row r="34" spans="1:2" ht="15">
      <c r="A34" s="102" t="s">
        <v>147</v>
      </c>
      <c r="B34" s="107">
        <v>1000000</v>
      </c>
    </row>
    <row r="35" spans="1:2" ht="15.75" thickBot="1">
      <c r="A35" s="103" t="s">
        <v>148</v>
      </c>
      <c r="B35" s="97">
        <f>B33*B34</f>
        <v>0</v>
      </c>
    </row>
    <row r="36" ht="13.5">
      <c r="B36" s="2" t="s">
        <v>59</v>
      </c>
    </row>
  </sheetData>
  <sheetProtection sheet="1" objects="1" scenarios="1" selectLockedCells="1"/>
  <mergeCells count="10">
    <mergeCell ref="B12:C12"/>
    <mergeCell ref="A15:A16"/>
    <mergeCell ref="B15:D15"/>
    <mergeCell ref="A27:C27"/>
    <mergeCell ref="A1:D1"/>
    <mergeCell ref="A2:D2"/>
    <mergeCell ref="A4:A5"/>
    <mergeCell ref="B4:D4"/>
    <mergeCell ref="A8:A9"/>
    <mergeCell ref="B11:C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lefebvre.er</dc:creator>
  <cp:keywords/>
  <dc:description/>
  <cp:lastModifiedBy>Lefebvre ER@ADM(Mat) DLP@Defence365</cp:lastModifiedBy>
  <dcterms:created xsi:type="dcterms:W3CDTF">2023-10-20T17:45:16Z</dcterms:created>
  <dcterms:modified xsi:type="dcterms:W3CDTF">2023-11-15T16:31:16Z</dcterms:modified>
  <cp:category/>
  <cp:version/>
  <cp:contentType/>
  <cp:contentStatus/>
</cp:coreProperties>
</file>